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0" activeTab="0"/>
  </bookViews>
  <sheets>
    <sheet name="RC-Code - Gold" sheetId="1" r:id="rId1"/>
    <sheet name="Price list" sheetId="2" state="hidden" r:id="rId2"/>
  </sheets>
  <definedNames>
    <definedName name="__xlnm_Print_Area" localSheetId="0">'RC-Code - Gold'!$B$2:$I$78</definedName>
    <definedName name="__xlnm_Print_Area_0" localSheetId="0">'RC-Code - Gold'!$B$2:$I$78</definedName>
    <definedName name="__xlnm_Print_Area_0_0" localSheetId="0">'RC-Code - Gold'!$B$2:$I$78</definedName>
    <definedName name="__xlnm_Print_Titles" localSheetId="0">NA()</definedName>
    <definedName name="_xlnm.Print_Area" localSheetId="0">'RC-Code - Gold'!$A$4:$AC$78</definedName>
    <definedName name="_xlnm.Print_Titles" localSheetId="0">'RC-Code - Gold'!$5:$6</definedName>
  </definedNames>
  <calcPr fullCalcOnLoad="1" refMode="R1C1"/>
</workbook>
</file>

<file path=xl/sharedStrings.xml><?xml version="1.0" encoding="utf-8"?>
<sst xmlns="http://schemas.openxmlformats.org/spreadsheetml/2006/main" count="122" uniqueCount="80">
  <si>
    <t>-</t>
  </si>
  <si>
    <t>TOTAL</t>
  </si>
  <si>
    <t>GH/SI</t>
  </si>
  <si>
    <t>GH/I1</t>
  </si>
  <si>
    <t>CZ</t>
  </si>
  <si>
    <t>Total</t>
  </si>
  <si>
    <t>Order QTY</t>
  </si>
  <si>
    <t>Price</t>
  </si>
  <si>
    <t>Plating Stone</t>
  </si>
  <si>
    <t>Labor
Price</t>
  </si>
  <si>
    <t>Gold
Price</t>
  </si>
  <si>
    <t>Diamond Price</t>
  </si>
  <si>
    <t>Gems Weight/Ct</t>
  </si>
  <si>
    <t>Total DI Weight/Ct</t>
  </si>
  <si>
    <t>Stone Quantity</t>
  </si>
  <si>
    <t>Stone
Size</t>
  </si>
  <si>
    <t>Customer Remarks</t>
  </si>
  <si>
    <t>TOTAL AMOUNT</t>
  </si>
  <si>
    <t>TOTAL
ORDER
 QTY</t>
  </si>
  <si>
    <t>White Gold</t>
  </si>
  <si>
    <t>Pink Gold</t>
  </si>
  <si>
    <t>Yellow Gold</t>
  </si>
  <si>
    <t>Item
Weigh</t>
  </si>
  <si>
    <t>Diamonds</t>
  </si>
  <si>
    <t>Description</t>
  </si>
  <si>
    <t>Code</t>
  </si>
  <si>
    <t>Gold Price</t>
  </si>
  <si>
    <t>Gold Gram</t>
  </si>
  <si>
    <t>Gold Oz</t>
  </si>
  <si>
    <t>Gold Karat</t>
  </si>
  <si>
    <t>Labor/Gr</t>
  </si>
  <si>
    <t>Gems
Qty</t>
  </si>
  <si>
    <t>Setting
Price</t>
  </si>
  <si>
    <t>Locks &amp;
Finding</t>
  </si>
  <si>
    <t>Gems Price</t>
  </si>
  <si>
    <t>SA</t>
  </si>
  <si>
    <t>RU</t>
  </si>
  <si>
    <t>EM</t>
  </si>
  <si>
    <t>DI-I</t>
  </si>
  <si>
    <t>DI-SI</t>
  </si>
  <si>
    <t>Ring Sizes</t>
  </si>
  <si>
    <t>№</t>
  </si>
  <si>
    <t>Picture</t>
  </si>
  <si>
    <t>RC01-R(1.00)-CZ</t>
  </si>
  <si>
    <t>RC01-R(1.00)-I1</t>
  </si>
  <si>
    <t>RC01-R(1.00)-SI</t>
  </si>
  <si>
    <t>RC01-R(1.25)-CZ</t>
  </si>
  <si>
    <t>RC01-R(1.25)-I1</t>
  </si>
  <si>
    <t>RC01-R(1.25)-SI</t>
  </si>
  <si>
    <t>RC01-R(1.50)-CZ</t>
  </si>
  <si>
    <t>RC01-R(1.50)-I1</t>
  </si>
  <si>
    <t>RC01-R(1.50)-SI</t>
  </si>
  <si>
    <t>RC02-R(1.00)-CZ</t>
  </si>
  <si>
    <t>RC02-R(1.00)-I1</t>
  </si>
  <si>
    <t>RC02-R(1.00)-SI</t>
  </si>
  <si>
    <t>RC02-R(1.25)-CZ</t>
  </si>
  <si>
    <t>RC02-R(1.25)-I1</t>
  </si>
  <si>
    <t>RC02-R(1.25)-SI</t>
  </si>
  <si>
    <t>RC02-R(1.50)-CZ</t>
  </si>
  <si>
    <t>RC02-R(1.50)-I1</t>
  </si>
  <si>
    <t>RC02-R(1.50)-SI</t>
  </si>
  <si>
    <t>RC04-R(1.00)-CZ</t>
  </si>
  <si>
    <t>RC04-R(1.00)-I1</t>
  </si>
  <si>
    <t>RC04-R(1.00)-SI</t>
  </si>
  <si>
    <t>RC04-R(1.25)-CZ</t>
  </si>
  <si>
    <t>RC04-R(1.25)-I1</t>
  </si>
  <si>
    <t>RC04-R(1.25)-SI</t>
  </si>
  <si>
    <t>RC04-R(1.50)-CZ</t>
  </si>
  <si>
    <t>RC04-R(1.50)-I1</t>
  </si>
  <si>
    <t>RC04-R(1.50)-SI</t>
  </si>
  <si>
    <t>RC03-R(1.00)-CZ</t>
  </si>
  <si>
    <t>RC03-R(1.00)-I1</t>
  </si>
  <si>
    <t>RC03-R(1.00)-SI</t>
  </si>
  <si>
    <t>RC03-R(1.25)-CZ</t>
  </si>
  <si>
    <t>RC03-R(1.25)-I1</t>
  </si>
  <si>
    <t>RC03-R(1.25)-SI</t>
  </si>
  <si>
    <t>RC03-R(1.50)-CZ</t>
  </si>
  <si>
    <t>RC03-R(1.50)-I1</t>
  </si>
  <si>
    <t>RC03-R(1.50)-SI</t>
  </si>
  <si>
    <t>Laser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</si>
</sst>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Br&quot;;\-#,##0\ &quot;Br&quot;"/>
    <numFmt numFmtId="177" formatCode="#,##0\ &quot;Br&quot;;[Red]\-#,##0\ &quot;Br&quot;"/>
    <numFmt numFmtId="178" formatCode="#,##0.00\ &quot;Br&quot;;\-#,##0.00\ &quot;Br&quot;"/>
    <numFmt numFmtId="179" formatCode="#,##0.00\ &quot;Br&quot;;[Red]\-#,##0.00\ &quot;Br&quot;"/>
    <numFmt numFmtId="180" formatCode="_-* #,##0\ &quot;Br&quot;_-;\-* #,##0\ &quot;Br&quot;_-;_-* &quot;-&quot;\ &quot;Br&quot;_-;_-@_-"/>
    <numFmt numFmtId="181" formatCode="_-* #,##0\ _B_r_-;\-* #,##0\ _B_r_-;_-* &quot;-&quot;\ _B_r_-;_-@_-"/>
    <numFmt numFmtId="182" formatCode="_-* #,##0.00\ &quot;Br&quot;_-;\-* #,##0.00\ &quot;Br&quot;_-;_-* &quot;-&quot;??\ &quot;Br&quot;_-;_-@_-"/>
    <numFmt numFmtId="183" formatCode="_-* #,##0.00\ _B_r_-;\-* #,##0.00\ _B_r_-;_-* &quot;-&quot;??\ _B_r_-;_-@_-"/>
    <numFmt numFmtId="184" formatCode="#,##0\ &quot;₽&quot;;\-#,##0\ &quot;₽&quot;"/>
    <numFmt numFmtId="185" formatCode="#,##0\ &quot;₽&quot;;[Red]\-#,##0\ &quot;₽&quot;"/>
    <numFmt numFmtId="186" formatCode="#,##0.00\ &quot;₽&quot;;\-#,##0.00\ &quot;₽&quot;"/>
    <numFmt numFmtId="187" formatCode="#,##0.00\ &quot;₽&quot;;[Red]\-#,##0.00\ &quot;₽&quot;"/>
    <numFmt numFmtId="188" formatCode="_-* #,##0\ &quot;₽&quot;_-;\-* #,##0\ &quot;₽&quot;_-;_-* &quot;-&quot;\ &quot;₽&quot;_-;_-@_-"/>
    <numFmt numFmtId="189" formatCode="_-* #,##0\ _₽_-;\-* #,##0\ _₽_-;_-* &quot;-&quot;\ _₽_-;_-@_-"/>
    <numFmt numFmtId="190" formatCode="_-* #,##0.00\ &quot;₽&quot;_-;\-* #,##0.00\ &quot;₽&quot;_-;_-* &quot;-&quot;??\ &quot;₽&quot;_-;_-@_-"/>
    <numFmt numFmtId="191" formatCode="_-* #,##0.00\ _₽_-;\-* #,##0.00\ _₽_-;_-* &quot;-&quot;??\ _₽_-;_-@_-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$]#,##0.00;[Red]\-[$$]#,##0.00"/>
    <numFmt numFmtId="199" formatCode="#,##0_ ;[Red]\-#,##0\ "/>
    <numFmt numFmtId="200" formatCode="&quot;$&quot;#,##0.00"/>
    <numFmt numFmtId="201" formatCode="0.00&quot; Gr.&quot;"/>
    <numFmt numFmtId="202" formatCode="_([$$-409]* #,##0.00_);_([$$-409]* \(#,##0.00\);_([$$-409]* \-??_);_(@_)"/>
    <numFmt numFmtId="203" formatCode="0.000&quot; ct&quot;"/>
    <numFmt numFmtId="204" formatCode="[$$]#,##0;[Red]\-[$$]#,##0"/>
    <numFmt numFmtId="205" formatCode="[$$-540A]#,##0.00_ ;[Red]\-[$$-540A]#,##0.00\ "/>
    <numFmt numFmtId="206" formatCode="[$$-380A]\ #,##0.00;[Red][$$-380A]\ #,##0.00"/>
    <numFmt numFmtId="207" formatCode="[$$-380A]\ #,##0.00;[Red]\-[$$-380A]\ 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 Light"/>
      <family val="1"/>
    </font>
    <font>
      <b/>
      <sz val="11"/>
      <name val="Calibri Light"/>
      <family val="1"/>
    </font>
    <font>
      <sz val="12"/>
      <color indexed="10"/>
      <name val="Times New Roman"/>
      <family val="1"/>
    </font>
    <font>
      <b/>
      <sz val="11"/>
      <color indexed="10"/>
      <name val="Calibri Light"/>
      <family val="1"/>
    </font>
    <font>
      <b/>
      <sz val="11"/>
      <color indexed="8"/>
      <name val="Calibri Light"/>
      <family val="1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Calibri Light"/>
      <family val="1"/>
    </font>
    <font>
      <b/>
      <sz val="12"/>
      <color rgb="FF0099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198" fontId="4" fillId="0" borderId="0" xfId="58" applyNumberFormat="1" applyFont="1" applyAlignment="1">
      <alignment vertical="center"/>
      <protection/>
    </xf>
    <xf numFmtId="198" fontId="4" fillId="0" borderId="0" xfId="58" applyNumberFormat="1" applyFont="1">
      <alignment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wrapText="1"/>
      <protection/>
    </xf>
    <xf numFmtId="199" fontId="5" fillId="33" borderId="10" xfId="58" applyNumberFormat="1" applyFont="1" applyFill="1" applyBorder="1" applyAlignment="1">
      <alignment horizontal="right" vertical="center"/>
      <protection/>
    </xf>
    <xf numFmtId="198" fontId="4" fillId="7" borderId="10" xfId="58" applyNumberFormat="1" applyFont="1" applyFill="1" applyBorder="1" applyAlignment="1">
      <alignment horizontal="center" vertical="center"/>
      <protection/>
    </xf>
    <xf numFmtId="199" fontId="4" fillId="7" borderId="10" xfId="58" applyNumberFormat="1" applyFont="1" applyFill="1" applyBorder="1" applyAlignment="1">
      <alignment horizontal="center" vertical="center"/>
      <protection/>
    </xf>
    <xf numFmtId="198" fontId="4" fillId="32" borderId="10" xfId="58" applyNumberFormat="1" applyFont="1" applyFill="1" applyBorder="1" applyAlignment="1">
      <alignment horizontal="center" vertical="center"/>
      <protection/>
    </xf>
    <xf numFmtId="199" fontId="4" fillId="32" borderId="10" xfId="58" applyNumberFormat="1" applyFont="1" applyFill="1" applyBorder="1" applyAlignment="1">
      <alignment horizontal="center" vertical="center"/>
      <protection/>
    </xf>
    <xf numFmtId="199" fontId="6" fillId="0" borderId="11" xfId="58" applyNumberFormat="1" applyFont="1" applyBorder="1" applyAlignment="1">
      <alignment horizontal="center" vertical="center"/>
      <protection/>
    </xf>
    <xf numFmtId="0" fontId="26" fillId="0" borderId="0" xfId="58" applyFont="1">
      <alignment/>
      <protection/>
    </xf>
    <xf numFmtId="201" fontId="27" fillId="33" borderId="10" xfId="46" applyNumberFormat="1" applyFont="1" applyFill="1" applyBorder="1" applyAlignment="1">
      <alignment horizontal="center" vertical="center" wrapText="1"/>
      <protection/>
    </xf>
    <xf numFmtId="201" fontId="27" fillId="7" borderId="10" xfId="46" applyNumberFormat="1" applyFont="1" applyFill="1" applyBorder="1" applyAlignment="1">
      <alignment horizontal="center" vertical="center" wrapText="1"/>
      <protection/>
    </xf>
    <xf numFmtId="201" fontId="27" fillId="32" borderId="10" xfId="46" applyNumberFormat="1" applyFont="1" applyFill="1" applyBorder="1" applyAlignment="1">
      <alignment horizontal="center" vertical="center" wrapText="1"/>
      <protection/>
    </xf>
    <xf numFmtId="198" fontId="27" fillId="34" borderId="10" xfId="46" applyNumberFormat="1" applyFont="1" applyFill="1" applyBorder="1" applyAlignment="1">
      <alignment horizontal="center" vertical="center" wrapText="1"/>
      <protection/>
    </xf>
    <xf numFmtId="203" fontId="27" fillId="35" borderId="10" xfId="46" applyNumberFormat="1" applyFont="1" applyFill="1" applyBorder="1" applyAlignment="1">
      <alignment horizontal="center" vertical="center" wrapText="1"/>
      <protection/>
    </xf>
    <xf numFmtId="0" fontId="27" fillId="35" borderId="10" xfId="46" applyFont="1" applyFill="1" applyBorder="1" applyAlignment="1">
      <alignment horizontal="center" vertical="center" wrapText="1"/>
      <protection/>
    </xf>
    <xf numFmtId="198" fontId="27" fillId="34" borderId="10" xfId="46" applyNumberFormat="1" applyFont="1" applyFill="1" applyBorder="1" applyAlignment="1">
      <alignment vertical="center" wrapText="1"/>
      <protection/>
    </xf>
    <xf numFmtId="0" fontId="2" fillId="0" borderId="0" xfId="58" applyFont="1" applyAlignment="1">
      <alignment horizontal="right" vertical="center"/>
      <protection/>
    </xf>
    <xf numFmtId="198" fontId="4" fillId="0" borderId="12" xfId="58" applyNumberFormat="1" applyFont="1" applyBorder="1" applyAlignment="1">
      <alignment horizontal="center" vertical="center"/>
      <protection/>
    </xf>
    <xf numFmtId="0" fontId="50" fillId="36" borderId="12" xfId="58" applyFont="1" applyFill="1" applyBorder="1" applyAlignment="1">
      <alignment horizontal="center" vertical="center"/>
      <protection/>
    </xf>
    <xf numFmtId="198" fontId="4" fillId="0" borderId="10" xfId="58" applyNumberFormat="1" applyFont="1" applyBorder="1" applyAlignment="1">
      <alignment horizontal="center" vertical="center"/>
      <protection/>
    </xf>
    <xf numFmtId="205" fontId="4" fillId="0" borderId="12" xfId="58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198" fontId="4" fillId="0" borderId="0" xfId="58" applyNumberFormat="1" applyFont="1" applyAlignment="1">
      <alignment horizontal="center" vertical="center"/>
      <protection/>
    </xf>
    <xf numFmtId="0" fontId="4" fillId="37" borderId="0" xfId="0" applyFont="1" applyFill="1" applyAlignment="1">
      <alignment horizontal="center" vertical="center"/>
    </xf>
    <xf numFmtId="0" fontId="4" fillId="37" borderId="0" xfId="58" applyFont="1" applyFill="1">
      <alignment/>
      <protection/>
    </xf>
    <xf numFmtId="0" fontId="0" fillId="0" borderId="0" xfId="0" applyAlignment="1">
      <alignment horizontal="center"/>
    </xf>
    <xf numFmtId="0" fontId="2" fillId="0" borderId="0" xfId="58" applyFont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0" fillId="38" borderId="10" xfId="0" applyFill="1" applyBorder="1" applyAlignment="1">
      <alignment horizontal="right"/>
    </xf>
    <xf numFmtId="0" fontId="0" fillId="38" borderId="10" xfId="0" applyFill="1" applyBorder="1" applyAlignment="1">
      <alignment horizontal="center"/>
    </xf>
    <xf numFmtId="0" fontId="4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4" fillId="37" borderId="0" xfId="58" applyFont="1" applyFill="1" applyAlignment="1">
      <alignment horizontal="center" vertical="center"/>
      <protection/>
    </xf>
    <xf numFmtId="204" fontId="50" fillId="37" borderId="0" xfId="58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5" fillId="0" borderId="14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2" fillId="0" borderId="15" xfId="0" applyFont="1" applyBorder="1" applyAlignment="1">
      <alignment vertical="center"/>
    </xf>
    <xf numFmtId="198" fontId="4" fillId="0" borderId="14" xfId="58" applyNumberFormat="1" applyFont="1" applyBorder="1" applyAlignment="1">
      <alignment horizontal="center" vertical="center"/>
      <protection/>
    </xf>
    <xf numFmtId="204" fontId="50" fillId="36" borderId="16" xfId="58" applyNumberFormat="1" applyFont="1" applyFill="1" applyBorder="1" applyAlignment="1">
      <alignment horizontal="center" vertical="center"/>
      <protection/>
    </xf>
    <xf numFmtId="198" fontId="27" fillId="34" borderId="14" xfId="46" applyNumberFormat="1" applyFont="1" applyFill="1" applyBorder="1" applyAlignment="1">
      <alignment vertical="center" wrapText="1"/>
      <protection/>
    </xf>
    <xf numFmtId="198" fontId="27" fillId="34" borderId="14" xfId="46" applyNumberFormat="1" applyFont="1" applyFill="1" applyBorder="1" applyAlignment="1">
      <alignment horizontal="center" vertical="center" wrapText="1"/>
      <protection/>
    </xf>
    <xf numFmtId="0" fontId="2" fillId="37" borderId="0" xfId="58" applyFont="1" applyFill="1">
      <alignment/>
      <protection/>
    </xf>
    <xf numFmtId="202" fontId="27" fillId="39" borderId="17" xfId="46" applyNumberFormat="1" applyFont="1" applyFill="1" applyBorder="1" applyAlignment="1">
      <alignment horizontal="center" vertical="center" wrapText="1"/>
      <protection/>
    </xf>
    <xf numFmtId="0" fontId="4" fillId="37" borderId="17" xfId="0" applyFont="1" applyFill="1" applyBorder="1" applyAlignment="1">
      <alignment horizontal="center" vertical="center"/>
    </xf>
    <xf numFmtId="0" fontId="27" fillId="40" borderId="10" xfId="46" applyFont="1" applyFill="1" applyBorder="1" applyAlignment="1">
      <alignment horizontal="center" vertical="center" wrapText="1"/>
      <protection/>
    </xf>
    <xf numFmtId="203" fontId="27" fillId="40" borderId="10" xfId="46" applyNumberFormat="1" applyFont="1" applyFill="1" applyBorder="1" applyAlignment="1">
      <alignment horizontal="center" vertical="center" wrapText="1"/>
      <protection/>
    </xf>
    <xf numFmtId="201" fontId="51" fillId="14" borderId="10" xfId="46" applyNumberFormat="1" applyFont="1" applyFill="1" applyBorder="1" applyAlignment="1">
      <alignment horizontal="left" vertical="center" wrapText="1"/>
      <protection/>
    </xf>
    <xf numFmtId="199" fontId="4" fillId="33" borderId="10" xfId="58" applyNumberFormat="1" applyFont="1" applyFill="1" applyBorder="1" applyAlignment="1">
      <alignment horizontal="center" vertical="center"/>
      <protection/>
    </xf>
    <xf numFmtId="198" fontId="4" fillId="33" borderId="10" xfId="58" applyNumberFormat="1" applyFont="1" applyFill="1" applyBorder="1" applyAlignment="1">
      <alignment horizontal="right" vertical="center"/>
      <protection/>
    </xf>
    <xf numFmtId="199" fontId="4" fillId="10" borderId="10" xfId="58" applyNumberFormat="1" applyFont="1" applyFill="1" applyBorder="1" applyAlignment="1">
      <alignment horizontal="center" vertical="center"/>
      <protection/>
    </xf>
    <xf numFmtId="198" fontId="4" fillId="41" borderId="10" xfId="58" applyNumberFormat="1" applyFont="1" applyFill="1" applyBorder="1" applyAlignment="1">
      <alignment horizontal="center" vertical="center"/>
      <protection/>
    </xf>
    <xf numFmtId="0" fontId="4" fillId="37" borderId="0" xfId="0" applyFont="1" applyFill="1" applyBorder="1" applyAlignment="1">
      <alignment horizontal="center" vertical="center"/>
    </xf>
    <xf numFmtId="0" fontId="2" fillId="37" borderId="12" xfId="0" applyFont="1" applyFill="1" applyBorder="1" applyAlignment="1" applyProtection="1">
      <alignment horizontal="center" vertical="center"/>
      <protection locked="0"/>
    </xf>
    <xf numFmtId="0" fontId="2" fillId="37" borderId="18" xfId="0" applyFont="1" applyFill="1" applyBorder="1" applyAlignment="1" applyProtection="1">
      <alignment horizontal="center" vertical="center"/>
      <protection locked="0"/>
    </xf>
    <xf numFmtId="198" fontId="4" fillId="37" borderId="12" xfId="58" applyNumberFormat="1" applyFont="1" applyFill="1" applyBorder="1" applyAlignment="1" applyProtection="1">
      <alignment horizontal="center" vertical="center"/>
      <protection locked="0"/>
    </xf>
    <xf numFmtId="198" fontId="4" fillId="37" borderId="18" xfId="58" applyNumberFormat="1" applyFont="1" applyFill="1" applyBorder="1" applyAlignment="1" applyProtection="1">
      <alignment horizontal="center" vertical="center"/>
      <protection locked="0"/>
    </xf>
    <xf numFmtId="199" fontId="4" fillId="10" borderId="12" xfId="58" applyNumberFormat="1" applyFont="1" applyFill="1" applyBorder="1" applyAlignment="1">
      <alignment horizontal="center" vertical="center"/>
      <protection/>
    </xf>
    <xf numFmtId="199" fontId="4" fillId="10" borderId="18" xfId="58" applyNumberFormat="1" applyFont="1" applyFill="1" applyBorder="1" applyAlignment="1">
      <alignment horizontal="center" vertical="center"/>
      <protection/>
    </xf>
    <xf numFmtId="198" fontId="4" fillId="41" borderId="12" xfId="58" applyNumberFormat="1" applyFont="1" applyFill="1" applyBorder="1" applyAlignment="1">
      <alignment horizontal="center" vertical="center"/>
      <protection/>
    </xf>
    <xf numFmtId="198" fontId="4" fillId="41" borderId="18" xfId="58" applyNumberFormat="1" applyFont="1" applyFill="1" applyBorder="1" applyAlignment="1">
      <alignment horizontal="center" vertical="center"/>
      <protection/>
    </xf>
    <xf numFmtId="198" fontId="4" fillId="7" borderId="12" xfId="58" applyNumberFormat="1" applyFont="1" applyFill="1" applyBorder="1" applyAlignment="1">
      <alignment horizontal="center" vertical="center"/>
      <protection/>
    </xf>
    <xf numFmtId="198" fontId="4" fillId="7" borderId="18" xfId="58" applyNumberFormat="1" applyFont="1" applyFill="1" applyBorder="1" applyAlignment="1">
      <alignment horizontal="center" vertical="center"/>
      <protection/>
    </xf>
    <xf numFmtId="199" fontId="52" fillId="37" borderId="12" xfId="58" applyNumberFormat="1" applyFont="1" applyFill="1" applyBorder="1" applyAlignment="1" applyProtection="1">
      <alignment horizontal="center" vertical="center"/>
      <protection locked="0"/>
    </xf>
    <xf numFmtId="199" fontId="52" fillId="37" borderId="18" xfId="58" applyNumberFormat="1" applyFont="1" applyFill="1" applyBorder="1" applyAlignment="1" applyProtection="1">
      <alignment horizontal="center" vertical="center"/>
      <protection locked="0"/>
    </xf>
    <xf numFmtId="198" fontId="4" fillId="33" borderId="12" xfId="58" applyNumberFormat="1" applyFont="1" applyFill="1" applyBorder="1" applyAlignment="1">
      <alignment horizontal="center" vertical="center"/>
      <protection/>
    </xf>
    <xf numFmtId="198" fontId="4" fillId="33" borderId="18" xfId="58" applyNumberFormat="1" applyFont="1" applyFill="1" applyBorder="1" applyAlignment="1">
      <alignment horizontal="center" vertical="center"/>
      <protection/>
    </xf>
    <xf numFmtId="199" fontId="52" fillId="33" borderId="12" xfId="58" applyNumberFormat="1" applyFont="1" applyFill="1" applyBorder="1" applyAlignment="1" applyProtection="1">
      <alignment horizontal="center" vertical="center"/>
      <protection locked="0"/>
    </xf>
    <xf numFmtId="199" fontId="52" fillId="33" borderId="18" xfId="58" applyNumberFormat="1" applyFont="1" applyFill="1" applyBorder="1" applyAlignment="1" applyProtection="1">
      <alignment horizontal="center" vertical="center"/>
      <protection locked="0"/>
    </xf>
    <xf numFmtId="198" fontId="4" fillId="32" borderId="12" xfId="58" applyNumberFormat="1" applyFont="1" applyFill="1" applyBorder="1" applyAlignment="1">
      <alignment horizontal="center" vertical="center"/>
      <protection/>
    </xf>
    <xf numFmtId="198" fontId="4" fillId="32" borderId="18" xfId="58" applyNumberFormat="1" applyFont="1" applyFill="1" applyBorder="1" applyAlignment="1">
      <alignment horizontal="center" vertical="center"/>
      <protection/>
    </xf>
    <xf numFmtId="198" fontId="4" fillId="2" borderId="12" xfId="58" applyNumberFormat="1" applyFont="1" applyFill="1" applyBorder="1" applyAlignment="1">
      <alignment horizontal="center" vertical="center"/>
      <protection/>
    </xf>
    <xf numFmtId="198" fontId="4" fillId="2" borderId="18" xfId="58" applyNumberFormat="1" applyFont="1" applyFill="1" applyBorder="1" applyAlignment="1">
      <alignment horizontal="center" vertical="center"/>
      <protection/>
    </xf>
    <xf numFmtId="200" fontId="4" fillId="2" borderId="12" xfId="58" applyNumberFormat="1" applyFont="1" applyFill="1" applyBorder="1" applyAlignment="1">
      <alignment horizontal="center" vertical="center" wrapText="1"/>
      <protection/>
    </xf>
    <xf numFmtId="200" fontId="4" fillId="2" borderId="18" xfId="58" applyNumberFormat="1" applyFont="1" applyFill="1" applyBorder="1" applyAlignment="1">
      <alignment horizontal="center" vertical="center" wrapText="1"/>
      <protection/>
    </xf>
    <xf numFmtId="198" fontId="4" fillId="2" borderId="10" xfId="58" applyNumberFormat="1" applyFont="1" applyFill="1" applyBorder="1" applyAlignment="1">
      <alignment horizontal="center" vertical="center"/>
      <protection/>
    </xf>
    <xf numFmtId="198" fontId="4" fillId="2" borderId="16" xfId="58" applyNumberFormat="1" applyFont="1" applyFill="1" applyBorder="1" applyAlignment="1">
      <alignment horizontal="center" vertical="center"/>
      <protection/>
    </xf>
    <xf numFmtId="198" fontId="4" fillId="2" borderId="19" xfId="58" applyNumberFormat="1" applyFont="1" applyFill="1" applyBorder="1" applyAlignment="1">
      <alignment horizontal="center" vertical="center"/>
      <protection/>
    </xf>
    <xf numFmtId="0" fontId="4" fillId="42" borderId="12" xfId="58" applyFont="1" applyFill="1" applyBorder="1" applyAlignment="1">
      <alignment horizontal="center" vertical="center" wrapText="1"/>
      <protection/>
    </xf>
    <xf numFmtId="0" fontId="4" fillId="42" borderId="18" xfId="58" applyFont="1" applyFill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4" fillId="43" borderId="12" xfId="0" applyFont="1" applyFill="1" applyBorder="1" applyAlignment="1">
      <alignment horizontal="center" vertical="center"/>
    </xf>
    <xf numFmtId="0" fontId="4" fillId="43" borderId="18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4" fillId="43" borderId="20" xfId="0" applyFont="1" applyFill="1" applyBorder="1" applyAlignment="1">
      <alignment horizontal="center" vertical="center"/>
    </xf>
    <xf numFmtId="0" fontId="4" fillId="43" borderId="21" xfId="0" applyFont="1" applyFill="1" applyBorder="1" applyAlignment="1">
      <alignment horizontal="center" vertical="center"/>
    </xf>
    <xf numFmtId="0" fontId="7" fillId="0" borderId="10" xfId="58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58" applyFont="1" applyBorder="1" applyAlignment="1">
      <alignment horizontal="center" vertical="center" wrapText="1"/>
      <protection/>
    </xf>
    <xf numFmtId="0" fontId="4" fillId="0" borderId="18" xfId="58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6" fillId="0" borderId="24" xfId="58" applyFont="1" applyBorder="1" applyAlignment="1">
      <alignment horizontal="center" vertical="center"/>
      <protection/>
    </xf>
    <xf numFmtId="0" fontId="27" fillId="44" borderId="12" xfId="46" applyFont="1" applyFill="1" applyBorder="1" applyAlignment="1">
      <alignment horizontal="center" vertical="center" wrapText="1"/>
      <protection/>
    </xf>
    <xf numFmtId="0" fontId="27" fillId="44" borderId="18" xfId="46" applyFont="1" applyFill="1" applyBorder="1" applyAlignment="1">
      <alignment horizontal="center" vertical="center" wrapText="1"/>
      <protection/>
    </xf>
    <xf numFmtId="0" fontId="4" fillId="37" borderId="25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201" fontId="27" fillId="41" borderId="12" xfId="46" applyNumberFormat="1" applyFont="1" applyFill="1" applyBorder="1" applyAlignment="1">
      <alignment horizontal="center" vertical="center" wrapText="1"/>
      <protection/>
    </xf>
    <xf numFmtId="201" fontId="27" fillId="41" borderId="18" xfId="46" applyNumberFormat="1" applyFont="1" applyFill="1" applyBorder="1" applyAlignment="1">
      <alignment horizontal="center" vertical="center" wrapText="1"/>
      <protection/>
    </xf>
    <xf numFmtId="201" fontId="27" fillId="37" borderId="12" xfId="46" applyNumberFormat="1" applyFont="1" applyFill="1" applyBorder="1" applyAlignment="1">
      <alignment horizontal="center" vertical="center" wrapText="1"/>
      <protection/>
    </xf>
    <xf numFmtId="201" fontId="27" fillId="37" borderId="18" xfId="46" applyNumberFormat="1" applyFont="1" applyFill="1" applyBorder="1" applyAlignment="1">
      <alignment horizontal="center" vertical="center" wrapText="1"/>
      <protection/>
    </xf>
    <xf numFmtId="202" fontId="27" fillId="35" borderId="26" xfId="46" applyNumberFormat="1" applyFont="1" applyFill="1" applyBorder="1" applyAlignment="1">
      <alignment horizontal="center" vertical="center" wrapText="1"/>
      <protection/>
    </xf>
    <xf numFmtId="202" fontId="27" fillId="35" borderId="14" xfId="46" applyNumberFormat="1" applyFont="1" applyFill="1" applyBorder="1" applyAlignment="1">
      <alignment horizontal="center" vertical="center" wrapText="1"/>
      <protection/>
    </xf>
    <xf numFmtId="202" fontId="27" fillId="45" borderId="20" xfId="46" applyNumberFormat="1" applyFont="1" applyFill="1" applyBorder="1" applyAlignment="1">
      <alignment horizontal="center" vertical="center" wrapText="1"/>
      <protection/>
    </xf>
    <xf numFmtId="202" fontId="27" fillId="45" borderId="21" xfId="46" applyNumberFormat="1" applyFont="1" applyFill="1" applyBorder="1" applyAlignment="1">
      <alignment horizontal="center" vertical="center" wrapText="1"/>
      <protection/>
    </xf>
    <xf numFmtId="0" fontId="30" fillId="32" borderId="10" xfId="58" applyFont="1" applyFill="1" applyBorder="1" applyAlignment="1">
      <alignment horizontal="center"/>
      <protection/>
    </xf>
    <xf numFmtId="202" fontId="27" fillId="40" borderId="25" xfId="46" applyNumberFormat="1" applyFont="1" applyFill="1" applyBorder="1" applyAlignment="1">
      <alignment horizontal="center" vertical="center" wrapText="1"/>
      <protection/>
    </xf>
    <xf numFmtId="202" fontId="27" fillId="40" borderId="14" xfId="46" applyNumberFormat="1" applyFont="1" applyFill="1" applyBorder="1" applyAlignment="1">
      <alignment horizontal="center" vertical="center" wrapText="1"/>
      <protection/>
    </xf>
    <xf numFmtId="0" fontId="27" fillId="40" borderId="12" xfId="46" applyFont="1" applyFill="1" applyBorder="1" applyAlignment="1">
      <alignment horizontal="center" vertical="center" wrapText="1"/>
      <protection/>
    </xf>
    <xf numFmtId="0" fontId="27" fillId="40" borderId="18" xfId="46" applyFont="1" applyFill="1" applyBorder="1" applyAlignment="1">
      <alignment horizontal="center" vertical="center" wrapText="1"/>
      <protection/>
    </xf>
    <xf numFmtId="0" fontId="30" fillId="7" borderId="10" xfId="58" applyFont="1" applyFill="1" applyBorder="1" applyAlignment="1">
      <alignment horizontal="center"/>
      <protection/>
    </xf>
    <xf numFmtId="0" fontId="30" fillId="33" borderId="10" xfId="58" applyFont="1" applyFill="1" applyBorder="1" applyAlignment="1">
      <alignment horizontal="center"/>
      <protection/>
    </xf>
    <xf numFmtId="201" fontId="27" fillId="10" borderId="12" xfId="46" applyNumberFormat="1" applyFont="1" applyFill="1" applyBorder="1" applyAlignment="1">
      <alignment horizontal="center" vertical="center" wrapText="1"/>
      <protection/>
    </xf>
    <xf numFmtId="201" fontId="27" fillId="10" borderId="18" xfId="46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planatory Tex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</font>
    </dxf>
    <dxf>
      <font>
        <color rgb="FF9C0006"/>
      </font>
    </dxf>
    <dxf>
      <font>
        <color rgb="FF9C0006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6</xdr:row>
      <xdr:rowOff>76200</xdr:rowOff>
    </xdr:from>
    <xdr:to>
      <xdr:col>1</xdr:col>
      <xdr:colOff>1895475</xdr:colOff>
      <xdr:row>11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90625"/>
          <a:ext cx="1600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12</xdr:row>
      <xdr:rowOff>104775</xdr:rowOff>
    </xdr:from>
    <xdr:to>
      <xdr:col>1</xdr:col>
      <xdr:colOff>1895475</xdr:colOff>
      <xdr:row>17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2990850"/>
          <a:ext cx="1600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85725</xdr:rowOff>
    </xdr:from>
    <xdr:to>
      <xdr:col>1</xdr:col>
      <xdr:colOff>1895475</xdr:colOff>
      <xdr:row>23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4743450"/>
          <a:ext cx="1600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24</xdr:row>
      <xdr:rowOff>66675</xdr:rowOff>
    </xdr:from>
    <xdr:to>
      <xdr:col>1</xdr:col>
      <xdr:colOff>1895475</xdr:colOff>
      <xdr:row>29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6496050"/>
          <a:ext cx="1600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30</xdr:row>
      <xdr:rowOff>95250</xdr:rowOff>
    </xdr:from>
    <xdr:to>
      <xdr:col>1</xdr:col>
      <xdr:colOff>1895475</xdr:colOff>
      <xdr:row>35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8296275"/>
          <a:ext cx="1600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36</xdr:row>
      <xdr:rowOff>76200</xdr:rowOff>
    </xdr:from>
    <xdr:to>
      <xdr:col>1</xdr:col>
      <xdr:colOff>1895475</xdr:colOff>
      <xdr:row>41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10048875"/>
          <a:ext cx="1600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42</xdr:row>
      <xdr:rowOff>66675</xdr:rowOff>
    </xdr:from>
    <xdr:to>
      <xdr:col>1</xdr:col>
      <xdr:colOff>1895475</xdr:colOff>
      <xdr:row>47</xdr:row>
      <xdr:rowOff>209550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5350" y="11811000"/>
          <a:ext cx="1600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48</xdr:row>
      <xdr:rowOff>66675</xdr:rowOff>
    </xdr:from>
    <xdr:to>
      <xdr:col>1</xdr:col>
      <xdr:colOff>1895475</xdr:colOff>
      <xdr:row>53</xdr:row>
      <xdr:rowOff>209550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5350" y="13582650"/>
          <a:ext cx="1600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54</xdr:row>
      <xdr:rowOff>66675</xdr:rowOff>
    </xdr:from>
    <xdr:to>
      <xdr:col>1</xdr:col>
      <xdr:colOff>1895475</xdr:colOff>
      <xdr:row>59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15354300"/>
          <a:ext cx="1600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60</xdr:row>
      <xdr:rowOff>76200</xdr:rowOff>
    </xdr:from>
    <xdr:to>
      <xdr:col>1</xdr:col>
      <xdr:colOff>1895475</xdr:colOff>
      <xdr:row>65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5350" y="17135475"/>
          <a:ext cx="1600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66</xdr:row>
      <xdr:rowOff>66675</xdr:rowOff>
    </xdr:from>
    <xdr:to>
      <xdr:col>1</xdr:col>
      <xdr:colOff>1895475</xdr:colOff>
      <xdr:row>71</xdr:row>
      <xdr:rowOff>209550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5350" y="18897600"/>
          <a:ext cx="1600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72</xdr:row>
      <xdr:rowOff>85725</xdr:rowOff>
    </xdr:from>
    <xdr:to>
      <xdr:col>1</xdr:col>
      <xdr:colOff>1895475</xdr:colOff>
      <xdr:row>77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95350" y="20688300"/>
          <a:ext cx="1600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9"/>
  <sheetViews>
    <sheetView showGridLines="0" showZeros="0" tabSelected="1" zoomScale="85" zoomScaleNormal="85" zoomScalePageLayoutView="0" workbookViewId="0" topLeftCell="A1">
      <pane xSplit="4" ySplit="6" topLeftCell="J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V7" sqref="V7:V8"/>
    </sheetView>
  </sheetViews>
  <sheetFormatPr defaultColWidth="9.00390625" defaultRowHeight="15" outlineLevelCol="1"/>
  <cols>
    <col min="1" max="1" width="9.00390625" style="1" customWidth="1"/>
    <col min="2" max="2" width="31.00390625" style="1" customWidth="1"/>
    <col min="3" max="3" width="22.00390625" style="5" customWidth="1"/>
    <col min="4" max="4" width="18.7109375" style="6" customWidth="1"/>
    <col min="5" max="5" width="9.00390625" style="6" hidden="1" customWidth="1" outlineLevel="1"/>
    <col min="6" max="6" width="11.28125" style="5" hidden="1" customWidth="1" outlineLevel="1"/>
    <col min="7" max="7" width="13.7109375" style="5" hidden="1" customWidth="1" outlineLevel="1"/>
    <col min="8" max="8" width="9.7109375" style="5" hidden="1" customWidth="1" outlineLevel="1"/>
    <col min="9" max="9" width="11.421875" style="5" hidden="1" customWidth="1" outlineLevel="1"/>
    <col min="10" max="10" width="13.7109375" style="39" customWidth="1" collapsed="1"/>
    <col min="11" max="11" width="1.1484375" style="29" hidden="1" customWidth="1"/>
    <col min="12" max="12" width="10.421875" style="4" hidden="1" customWidth="1" outlineLevel="1"/>
    <col min="13" max="13" width="10.7109375" style="4" hidden="1" customWidth="1" outlineLevel="1"/>
    <col min="14" max="14" width="10.28125" style="4" hidden="1" customWidth="1" outlineLevel="1"/>
    <col min="15" max="15" width="8.8515625" style="4" hidden="1" customWidth="1" outlineLevel="1"/>
    <col min="16" max="16" width="9.140625" style="27" hidden="1" customWidth="1" outlineLevel="1"/>
    <col min="17" max="17" width="9.140625" style="4" hidden="1" customWidth="1" outlineLevel="1"/>
    <col min="18" max="19" width="8.28125" style="4" hidden="1" customWidth="1" outlineLevel="1"/>
    <col min="20" max="20" width="13.421875" style="3" hidden="1" customWidth="1" outlineLevel="1"/>
    <col min="21" max="21" width="14.140625" style="1" customWidth="1" collapsed="1"/>
    <col min="22" max="23" width="8.57421875" style="2" customWidth="1"/>
    <col min="24" max="24" width="13.00390625" style="1" customWidth="1"/>
    <col min="25" max="26" width="8.57421875" style="2" customWidth="1"/>
    <col min="27" max="27" width="13.421875" style="1" customWidth="1"/>
    <col min="28" max="29" width="8.57421875" style="2" customWidth="1"/>
    <col min="30" max="30" width="8.421875" style="1" bestFit="1" customWidth="1"/>
    <col min="31" max="31" width="13.7109375" style="1" customWidth="1"/>
    <col min="32" max="41" width="4.57421875" style="43" bestFit="1" customWidth="1" outlineLevel="1"/>
    <col min="42" max="42" width="39.57421875" style="1" customWidth="1"/>
    <col min="43" max="45" width="9.00390625" style="1" customWidth="1"/>
    <col min="46" max="16384" width="9.00390625" style="1" customWidth="1"/>
  </cols>
  <sheetData>
    <row r="1" ht="15" customHeight="1" hidden="1">
      <c r="BL1" s="31"/>
    </row>
    <row r="2" ht="15.75" hidden="1"/>
    <row r="3" spans="3:17" ht="15.75" hidden="1">
      <c r="C3" s="24" t="s">
        <v>29</v>
      </c>
      <c r="E3" s="41"/>
      <c r="F3" s="42"/>
      <c r="J3" s="40"/>
      <c r="K3" s="52"/>
      <c r="L3" s="48" t="s">
        <v>28</v>
      </c>
      <c r="M3" s="24" t="s">
        <v>27</v>
      </c>
      <c r="N3" s="24" t="s">
        <v>26</v>
      </c>
      <c r="P3" s="24" t="s">
        <v>30</v>
      </c>
      <c r="Q3" s="27"/>
    </row>
    <row r="4" spans="2:46" ht="21" customHeight="1">
      <c r="B4" s="5"/>
      <c r="C4" s="23">
        <v>14</v>
      </c>
      <c r="E4" s="41"/>
      <c r="F4" s="42"/>
      <c r="J4" s="40"/>
      <c r="K4" s="52"/>
      <c r="L4" s="49">
        <v>1900</v>
      </c>
      <c r="M4" s="25">
        <f>L4/31</f>
        <v>61.29032258064516</v>
      </c>
      <c r="N4" s="22">
        <f>IF(C4=8,M4*33.3%+(M4*33.3%*10%),IF(C4=9,M4*37.5%+(M4*37.5%*10%),IF(C4=10,M4*41.7%+(M4*41.7%*10%),IF(C4=14,M4*58.5%+(M4*58.5%*10%),IF(C4=18,M4*75%+(M4*75%*10%))))))</f>
        <v>39.44032258064516</v>
      </c>
      <c r="P4" s="24">
        <v>10</v>
      </c>
      <c r="Q4" s="27"/>
      <c r="AF4" s="46"/>
      <c r="AG4" s="46"/>
      <c r="AH4" s="46"/>
      <c r="AI4" s="46"/>
      <c r="AJ4" s="46"/>
      <c r="AK4" s="46"/>
      <c r="AL4" s="46"/>
      <c r="AM4" s="46"/>
      <c r="AN4" s="46"/>
      <c r="AO4" s="46"/>
      <c r="AQ4" s="21"/>
      <c r="AR4" s="21"/>
      <c r="AS4" s="21"/>
      <c r="AT4" s="21"/>
    </row>
    <row r="5" spans="1:42" s="13" customFormat="1" ht="28.5" customHeight="1">
      <c r="A5" s="107" t="s">
        <v>41</v>
      </c>
      <c r="B5" s="108" t="s">
        <v>42</v>
      </c>
      <c r="C5" s="108" t="s">
        <v>25</v>
      </c>
      <c r="D5" s="108" t="s">
        <v>24</v>
      </c>
      <c r="E5" s="124" t="s">
        <v>15</v>
      </c>
      <c r="F5" s="122" t="s">
        <v>23</v>
      </c>
      <c r="G5" s="123"/>
      <c r="H5" s="117"/>
      <c r="I5" s="118"/>
      <c r="J5" s="119" t="s">
        <v>22</v>
      </c>
      <c r="K5" s="53"/>
      <c r="L5" s="50"/>
      <c r="M5" s="20"/>
      <c r="N5" s="20"/>
      <c r="O5" s="20"/>
      <c r="P5" s="17"/>
      <c r="Q5" s="20"/>
      <c r="R5" s="20"/>
      <c r="S5" s="20"/>
      <c r="T5" s="20"/>
      <c r="U5" s="121" t="s">
        <v>21</v>
      </c>
      <c r="V5" s="121"/>
      <c r="W5" s="121"/>
      <c r="X5" s="126" t="s">
        <v>20</v>
      </c>
      <c r="Y5" s="126"/>
      <c r="Z5" s="126"/>
      <c r="AA5" s="127" t="s">
        <v>19</v>
      </c>
      <c r="AB5" s="127"/>
      <c r="AC5" s="127"/>
      <c r="AD5" s="128" t="s">
        <v>18</v>
      </c>
      <c r="AE5" s="113" t="s">
        <v>17</v>
      </c>
      <c r="AF5" s="110" t="s">
        <v>40</v>
      </c>
      <c r="AG5" s="111"/>
      <c r="AH5" s="111"/>
      <c r="AI5" s="111"/>
      <c r="AJ5" s="111"/>
      <c r="AK5" s="111"/>
      <c r="AL5" s="111"/>
      <c r="AM5" s="111"/>
      <c r="AN5" s="111"/>
      <c r="AO5" s="112"/>
      <c r="AP5" s="115" t="s">
        <v>16</v>
      </c>
    </row>
    <row r="6" spans="1:42" s="13" customFormat="1" ht="38.25" customHeight="1">
      <c r="A6" s="107"/>
      <c r="B6" s="109"/>
      <c r="C6" s="109"/>
      <c r="D6" s="109"/>
      <c r="E6" s="125"/>
      <c r="F6" s="55" t="s">
        <v>14</v>
      </c>
      <c r="G6" s="56" t="s">
        <v>13</v>
      </c>
      <c r="H6" s="19" t="s">
        <v>31</v>
      </c>
      <c r="I6" s="18" t="s">
        <v>12</v>
      </c>
      <c r="J6" s="120"/>
      <c r="K6" s="53"/>
      <c r="L6" s="51" t="s">
        <v>11</v>
      </c>
      <c r="M6" s="17" t="s">
        <v>34</v>
      </c>
      <c r="N6" s="17" t="s">
        <v>10</v>
      </c>
      <c r="O6" s="17" t="s">
        <v>33</v>
      </c>
      <c r="P6" s="17" t="s">
        <v>9</v>
      </c>
      <c r="Q6" s="17" t="s">
        <v>32</v>
      </c>
      <c r="R6" s="17" t="s">
        <v>8</v>
      </c>
      <c r="S6" s="17" t="s">
        <v>79</v>
      </c>
      <c r="T6" s="17" t="s">
        <v>5</v>
      </c>
      <c r="U6" s="16" t="s">
        <v>7</v>
      </c>
      <c r="V6" s="57" t="s">
        <v>6</v>
      </c>
      <c r="W6" s="16" t="s">
        <v>5</v>
      </c>
      <c r="X6" s="15" t="s">
        <v>7</v>
      </c>
      <c r="Y6" s="57" t="s">
        <v>6</v>
      </c>
      <c r="Z6" s="15" t="s">
        <v>5</v>
      </c>
      <c r="AA6" s="14" t="s">
        <v>7</v>
      </c>
      <c r="AB6" s="57" t="s">
        <v>6</v>
      </c>
      <c r="AC6" s="14" t="s">
        <v>5</v>
      </c>
      <c r="AD6" s="129"/>
      <c r="AE6" s="114"/>
      <c r="AF6" s="44">
        <v>16</v>
      </c>
      <c r="AG6" s="45">
        <v>16.5</v>
      </c>
      <c r="AH6" s="45">
        <v>17</v>
      </c>
      <c r="AI6" s="45">
        <v>17.5</v>
      </c>
      <c r="AJ6" s="45">
        <v>18</v>
      </c>
      <c r="AK6" s="45">
        <v>18.5</v>
      </c>
      <c r="AL6" s="45">
        <v>19</v>
      </c>
      <c r="AM6" s="45">
        <v>19.5</v>
      </c>
      <c r="AN6" s="45">
        <v>20</v>
      </c>
      <c r="AO6" s="45">
        <v>21</v>
      </c>
      <c r="AP6" s="116"/>
    </row>
    <row r="7" spans="1:42" ht="23.25" customHeight="1">
      <c r="A7" s="97">
        <v>1</v>
      </c>
      <c r="B7" s="47"/>
      <c r="C7" s="98" t="s">
        <v>43</v>
      </c>
      <c r="D7" s="100" t="s">
        <v>4</v>
      </c>
      <c r="E7" s="88">
        <v>1</v>
      </c>
      <c r="F7" s="88">
        <v>16</v>
      </c>
      <c r="G7" s="88"/>
      <c r="H7" s="90"/>
      <c r="I7" s="90"/>
      <c r="J7" s="95">
        <v>1.7</v>
      </c>
      <c r="K7" s="54"/>
      <c r="L7" s="86">
        <f>IF(D7="GH/I1",G7*'Price list'!$D$15,IF(D7="GH/SI",G7*'Price list'!$E$15,IF(D7&lt;&gt;"GH/SI",0,IF(D7&lt;&gt;"GH/I",0))))</f>
        <v>0</v>
      </c>
      <c r="M7" s="81"/>
      <c r="N7" s="81">
        <f>$J7*$N$4</f>
        <v>67.04854838709677</v>
      </c>
      <c r="O7" s="81"/>
      <c r="P7" s="81">
        <f>IF(J7*$P$4&lt;6,6,J7*$P$4)</f>
        <v>17</v>
      </c>
      <c r="Q7" s="81">
        <f>(F7+H7)*0.3</f>
        <v>4.8</v>
      </c>
      <c r="R7" s="81">
        <v>1</v>
      </c>
      <c r="S7" s="81">
        <v>1</v>
      </c>
      <c r="T7" s="83">
        <f>(L7+M7+N7+O7+P7+Q7+R7+S7)*1.15</f>
        <v>104.47583064516128</v>
      </c>
      <c r="U7" s="79">
        <f aca="true" t="shared" si="0" ref="U7:U77">T7</f>
        <v>104.47583064516128</v>
      </c>
      <c r="V7" s="73"/>
      <c r="W7" s="79">
        <f>U7*V7</f>
        <v>0</v>
      </c>
      <c r="X7" s="71">
        <f>T7</f>
        <v>104.47583064516128</v>
      </c>
      <c r="Y7" s="73"/>
      <c r="Z7" s="71">
        <f>X7*Y7</f>
        <v>0</v>
      </c>
      <c r="AA7" s="75">
        <f>T7+2</f>
        <v>106.47583064516128</v>
      </c>
      <c r="AB7" s="77"/>
      <c r="AC7" s="75">
        <f>AA7*AB7</f>
        <v>0</v>
      </c>
      <c r="AD7" s="67">
        <f>V7+Y7+AB7</f>
        <v>0</v>
      </c>
      <c r="AE7" s="69">
        <f>W7+Z7+AC7</f>
        <v>0</v>
      </c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5"/>
    </row>
    <row r="8" spans="1:42" ht="23.25" customHeight="1">
      <c r="A8" s="97"/>
      <c r="B8" s="26"/>
      <c r="C8" s="99"/>
      <c r="D8" s="101"/>
      <c r="E8" s="89"/>
      <c r="F8" s="89"/>
      <c r="G8" s="89"/>
      <c r="H8" s="91"/>
      <c r="I8" s="91"/>
      <c r="J8" s="96"/>
      <c r="K8" s="54"/>
      <c r="L8" s="87"/>
      <c r="M8" s="82"/>
      <c r="N8" s="82"/>
      <c r="O8" s="82"/>
      <c r="P8" s="82"/>
      <c r="Q8" s="82"/>
      <c r="R8" s="82"/>
      <c r="S8" s="82"/>
      <c r="T8" s="84"/>
      <c r="U8" s="80"/>
      <c r="V8" s="74"/>
      <c r="W8" s="80"/>
      <c r="X8" s="72"/>
      <c r="Y8" s="74"/>
      <c r="Z8" s="72"/>
      <c r="AA8" s="76"/>
      <c r="AB8" s="78"/>
      <c r="AC8" s="76"/>
      <c r="AD8" s="68"/>
      <c r="AE8" s="70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6"/>
    </row>
    <row r="9" spans="1:42" ht="23.25" customHeight="1">
      <c r="A9" s="97"/>
      <c r="B9" s="26"/>
      <c r="C9" s="98" t="s">
        <v>44</v>
      </c>
      <c r="D9" s="100" t="s">
        <v>3</v>
      </c>
      <c r="E9" s="88">
        <v>1</v>
      </c>
      <c r="F9" s="88">
        <v>16</v>
      </c>
      <c r="G9" s="88">
        <v>0.08</v>
      </c>
      <c r="H9" s="90"/>
      <c r="I9" s="90"/>
      <c r="J9" s="95">
        <v>1.7</v>
      </c>
      <c r="K9" s="54"/>
      <c r="L9" s="86">
        <f>IF(D9="GH/I1",G9*'Price list'!$D$10,IF(D9="GH/SI",G9*'Price list'!$E$10,IF(D9&lt;&gt;"GH/SI",0,IF(D9&lt;&gt;"GH/I",0))))</f>
        <v>29.6</v>
      </c>
      <c r="M9" s="81"/>
      <c r="N9" s="81">
        <f>$J9*$N$4</f>
        <v>67.04854838709677</v>
      </c>
      <c r="O9" s="81"/>
      <c r="P9" s="81">
        <f>IF(J9*$P$4&lt;6,6,J9*$P$4)</f>
        <v>17</v>
      </c>
      <c r="Q9" s="81">
        <f>(F9+H9)*0.3</f>
        <v>4.8</v>
      </c>
      <c r="R9" s="81">
        <v>1</v>
      </c>
      <c r="S9" s="81">
        <v>1</v>
      </c>
      <c r="T9" s="83">
        <f>(L9+M9+N9+O9+P9+Q9+R9+S9)*1.15</f>
        <v>138.5158306451613</v>
      </c>
      <c r="U9" s="79">
        <f t="shared" si="0"/>
        <v>138.5158306451613</v>
      </c>
      <c r="V9" s="73"/>
      <c r="W9" s="79">
        <f>U9*V9</f>
        <v>0</v>
      </c>
      <c r="X9" s="71">
        <f>T9</f>
        <v>138.5158306451613</v>
      </c>
      <c r="Y9" s="73"/>
      <c r="Z9" s="71">
        <f>X9*Y9</f>
        <v>0</v>
      </c>
      <c r="AA9" s="75">
        <f>T9+2</f>
        <v>140.5158306451613</v>
      </c>
      <c r="AB9" s="77"/>
      <c r="AC9" s="75">
        <f>AA9*AB9</f>
        <v>0</v>
      </c>
      <c r="AD9" s="67">
        <f>V9+Y9+AB9</f>
        <v>0</v>
      </c>
      <c r="AE9" s="69">
        <f>W9+Z9+AC9</f>
        <v>0</v>
      </c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5"/>
    </row>
    <row r="10" spans="1:42" ht="23.25" customHeight="1">
      <c r="A10" s="97"/>
      <c r="B10" s="26"/>
      <c r="C10" s="99"/>
      <c r="D10" s="101"/>
      <c r="E10" s="89"/>
      <c r="F10" s="89"/>
      <c r="G10" s="89"/>
      <c r="H10" s="91"/>
      <c r="I10" s="91"/>
      <c r="J10" s="96"/>
      <c r="K10" s="54"/>
      <c r="L10" s="87"/>
      <c r="M10" s="82"/>
      <c r="N10" s="82"/>
      <c r="O10" s="82"/>
      <c r="P10" s="82"/>
      <c r="Q10" s="82"/>
      <c r="R10" s="82"/>
      <c r="S10" s="82"/>
      <c r="T10" s="84"/>
      <c r="U10" s="80"/>
      <c r="V10" s="74"/>
      <c r="W10" s="80"/>
      <c r="X10" s="72"/>
      <c r="Y10" s="74"/>
      <c r="Z10" s="72"/>
      <c r="AA10" s="76"/>
      <c r="AB10" s="78"/>
      <c r="AC10" s="76"/>
      <c r="AD10" s="68"/>
      <c r="AE10" s="70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6"/>
    </row>
    <row r="11" spans="1:42" ht="23.25" customHeight="1">
      <c r="A11" s="97"/>
      <c r="B11" s="26"/>
      <c r="C11" s="98" t="s">
        <v>45</v>
      </c>
      <c r="D11" s="100" t="s">
        <v>2</v>
      </c>
      <c r="E11" s="88">
        <v>1</v>
      </c>
      <c r="F11" s="88">
        <v>16</v>
      </c>
      <c r="G11" s="88">
        <v>0.08</v>
      </c>
      <c r="H11" s="90"/>
      <c r="I11" s="90"/>
      <c r="J11" s="95">
        <v>1.7</v>
      </c>
      <c r="K11" s="54"/>
      <c r="L11" s="86">
        <f>IF(D11="GH/I1",G11*'Price list'!$D$10,IF(D11="GH/SI",G11*'Price list'!$E$10,IF(D11&lt;&gt;"GH/SI",0,IF(D11&lt;&gt;"GH/I",0))))</f>
        <v>44</v>
      </c>
      <c r="M11" s="81"/>
      <c r="N11" s="81">
        <f>$J11*$N$4</f>
        <v>67.04854838709677</v>
      </c>
      <c r="O11" s="81"/>
      <c r="P11" s="81">
        <f>IF(J11*$P$4&lt;6,6,J11*$P$4)</f>
        <v>17</v>
      </c>
      <c r="Q11" s="81">
        <f>(F11+H11)*0.3</f>
        <v>4.8</v>
      </c>
      <c r="R11" s="81">
        <v>1</v>
      </c>
      <c r="S11" s="81">
        <v>1</v>
      </c>
      <c r="T11" s="83">
        <f>(L11+M11+N11+O11+P11+Q11+R11+S11)*1.15</f>
        <v>155.07583064516132</v>
      </c>
      <c r="U11" s="79">
        <f t="shared" si="0"/>
        <v>155.07583064516132</v>
      </c>
      <c r="V11" s="73"/>
      <c r="W11" s="79">
        <f>U11*V11</f>
        <v>0</v>
      </c>
      <c r="X11" s="71">
        <f>T11</f>
        <v>155.07583064516132</v>
      </c>
      <c r="Y11" s="73"/>
      <c r="Z11" s="71">
        <f>X11*Y11</f>
        <v>0</v>
      </c>
      <c r="AA11" s="75">
        <f>T11+2</f>
        <v>157.07583064516132</v>
      </c>
      <c r="AB11" s="77"/>
      <c r="AC11" s="75">
        <f>AA11*AB11</f>
        <v>0</v>
      </c>
      <c r="AD11" s="67">
        <f>V11+Y11+AB11</f>
        <v>0</v>
      </c>
      <c r="AE11" s="69">
        <f>W11+Z11+AC11</f>
        <v>0</v>
      </c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5"/>
    </row>
    <row r="12" spans="1:42" ht="23.25" customHeight="1">
      <c r="A12" s="97"/>
      <c r="B12" s="26"/>
      <c r="C12" s="99"/>
      <c r="D12" s="101"/>
      <c r="E12" s="89"/>
      <c r="F12" s="89"/>
      <c r="G12" s="89"/>
      <c r="H12" s="91"/>
      <c r="I12" s="91"/>
      <c r="J12" s="96"/>
      <c r="K12" s="54"/>
      <c r="L12" s="87"/>
      <c r="M12" s="82"/>
      <c r="N12" s="82"/>
      <c r="O12" s="82"/>
      <c r="P12" s="82"/>
      <c r="Q12" s="82"/>
      <c r="R12" s="82"/>
      <c r="S12" s="82"/>
      <c r="T12" s="84"/>
      <c r="U12" s="80"/>
      <c r="V12" s="74"/>
      <c r="W12" s="80"/>
      <c r="X12" s="72"/>
      <c r="Y12" s="74"/>
      <c r="Z12" s="72"/>
      <c r="AA12" s="76"/>
      <c r="AB12" s="78"/>
      <c r="AC12" s="76"/>
      <c r="AD12" s="68"/>
      <c r="AE12" s="70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6"/>
    </row>
    <row r="13" spans="1:42" ht="23.25" customHeight="1">
      <c r="A13" s="97">
        <v>2</v>
      </c>
      <c r="B13" s="104"/>
      <c r="C13" s="98" t="s">
        <v>46</v>
      </c>
      <c r="D13" s="100" t="s">
        <v>4</v>
      </c>
      <c r="E13" s="88">
        <v>1.25</v>
      </c>
      <c r="F13" s="88">
        <v>13</v>
      </c>
      <c r="G13" s="88"/>
      <c r="H13" s="90"/>
      <c r="I13" s="90"/>
      <c r="J13" s="94">
        <v>1.88</v>
      </c>
      <c r="K13" s="62"/>
      <c r="L13" s="85">
        <f>IF(D13="GH/I1",G13*'Price list'!$D$10,IF(D13="GH/SI",G13*'Price list'!$E$10,IF(D13&lt;&gt;"GH/SI",0,IF(D13&lt;&gt;"GH/I",0))))</f>
        <v>0</v>
      </c>
      <c r="M13" s="85"/>
      <c r="N13" s="85">
        <f>$J13*$N$4</f>
        <v>74.1478064516129</v>
      </c>
      <c r="O13" s="85"/>
      <c r="P13" s="85">
        <f>IF(J13*$P$4&lt;6,6,J13*$P$4)</f>
        <v>18.799999999999997</v>
      </c>
      <c r="Q13" s="81">
        <f>(F13+H13)*0.3</f>
        <v>3.9</v>
      </c>
      <c r="R13" s="81">
        <v>1</v>
      </c>
      <c r="S13" s="81">
        <v>1</v>
      </c>
      <c r="T13" s="83">
        <f>(L13+M13+N13+O13+P13+Q13+R13+S13)*1.15</f>
        <v>113.67497741935482</v>
      </c>
      <c r="U13" s="79">
        <f t="shared" si="0"/>
        <v>113.67497741935482</v>
      </c>
      <c r="V13" s="73"/>
      <c r="W13" s="79">
        <f>U13*V13</f>
        <v>0</v>
      </c>
      <c r="X13" s="71">
        <f>T13</f>
        <v>113.67497741935482</v>
      </c>
      <c r="Y13" s="73"/>
      <c r="Z13" s="71">
        <f>X13*Y13</f>
        <v>0</v>
      </c>
      <c r="AA13" s="75">
        <f>T13+2</f>
        <v>115.67497741935482</v>
      </c>
      <c r="AB13" s="77"/>
      <c r="AC13" s="75">
        <f>AA13*AB13</f>
        <v>0</v>
      </c>
      <c r="AD13" s="67">
        <f>V13+Y13+AB13</f>
        <v>0</v>
      </c>
      <c r="AE13" s="69">
        <f>W13+Z13+AC13</f>
        <v>0</v>
      </c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5"/>
    </row>
    <row r="14" spans="1:42" ht="23.25" customHeight="1">
      <c r="A14" s="97"/>
      <c r="B14" s="105"/>
      <c r="C14" s="99"/>
      <c r="D14" s="101"/>
      <c r="E14" s="89"/>
      <c r="F14" s="89"/>
      <c r="G14" s="89"/>
      <c r="H14" s="91"/>
      <c r="I14" s="91"/>
      <c r="J14" s="94"/>
      <c r="K14" s="62"/>
      <c r="L14" s="85"/>
      <c r="M14" s="85"/>
      <c r="N14" s="85"/>
      <c r="O14" s="85"/>
      <c r="P14" s="85"/>
      <c r="Q14" s="82"/>
      <c r="R14" s="82"/>
      <c r="S14" s="82"/>
      <c r="T14" s="84"/>
      <c r="U14" s="80"/>
      <c r="V14" s="74"/>
      <c r="W14" s="80"/>
      <c r="X14" s="72"/>
      <c r="Y14" s="74"/>
      <c r="Z14" s="72"/>
      <c r="AA14" s="76"/>
      <c r="AB14" s="78"/>
      <c r="AC14" s="76"/>
      <c r="AD14" s="68"/>
      <c r="AE14" s="70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6"/>
    </row>
    <row r="15" spans="1:42" ht="23.25" customHeight="1">
      <c r="A15" s="97"/>
      <c r="B15" s="105"/>
      <c r="C15" s="98" t="s">
        <v>47</v>
      </c>
      <c r="D15" s="100" t="s">
        <v>3</v>
      </c>
      <c r="E15" s="88">
        <v>1.25</v>
      </c>
      <c r="F15" s="88">
        <v>13</v>
      </c>
      <c r="G15" s="88">
        <v>0.117</v>
      </c>
      <c r="H15" s="90"/>
      <c r="I15" s="90"/>
      <c r="J15" s="94">
        <v>1.88</v>
      </c>
      <c r="K15" s="28"/>
      <c r="L15" s="85">
        <f>IF(D15="GH/I1",G15*'Price list'!$D$10,IF(D15="GH/SI",G15*'Price list'!$E$10,IF(D15&lt;&gt;"GH/SI",0,IF(D15&lt;&gt;"GH/I",0))))</f>
        <v>43.29</v>
      </c>
      <c r="M15" s="85"/>
      <c r="N15" s="85">
        <f>$J15*$N$4</f>
        <v>74.1478064516129</v>
      </c>
      <c r="O15" s="85"/>
      <c r="P15" s="85">
        <f>IF(J15*$P$4&lt;6,6,J15*$P$4)</f>
        <v>18.799999999999997</v>
      </c>
      <c r="Q15" s="81">
        <f>(F15+H15)*0.3</f>
        <v>3.9</v>
      </c>
      <c r="R15" s="81">
        <v>1</v>
      </c>
      <c r="S15" s="81">
        <v>1</v>
      </c>
      <c r="T15" s="83">
        <f>(L15+M15+N15+O15+P15+Q15+R15+S15)*1.15</f>
        <v>163.4584774193548</v>
      </c>
      <c r="U15" s="79">
        <f t="shared" si="0"/>
        <v>163.4584774193548</v>
      </c>
      <c r="V15" s="73"/>
      <c r="W15" s="79">
        <f>U15*V15</f>
        <v>0</v>
      </c>
      <c r="X15" s="71">
        <f>T15</f>
        <v>163.4584774193548</v>
      </c>
      <c r="Y15" s="73"/>
      <c r="Z15" s="71">
        <f>X15*Y15</f>
        <v>0</v>
      </c>
      <c r="AA15" s="75">
        <f>T15+2</f>
        <v>165.4584774193548</v>
      </c>
      <c r="AB15" s="77"/>
      <c r="AC15" s="75">
        <f>AA15*AB15</f>
        <v>0</v>
      </c>
      <c r="AD15" s="67">
        <f>V15+Y15+AB15</f>
        <v>0</v>
      </c>
      <c r="AE15" s="69">
        <f>W15+Z15+AC15</f>
        <v>0</v>
      </c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5"/>
    </row>
    <row r="16" spans="1:42" ht="23.25" customHeight="1">
      <c r="A16" s="97"/>
      <c r="B16" s="105"/>
      <c r="C16" s="99"/>
      <c r="D16" s="101"/>
      <c r="E16" s="89"/>
      <c r="F16" s="89"/>
      <c r="G16" s="89"/>
      <c r="H16" s="91"/>
      <c r="I16" s="91"/>
      <c r="J16" s="94"/>
      <c r="K16" s="28"/>
      <c r="L16" s="85"/>
      <c r="M16" s="85"/>
      <c r="N16" s="85"/>
      <c r="O16" s="85"/>
      <c r="P16" s="85"/>
      <c r="Q16" s="82"/>
      <c r="R16" s="82"/>
      <c r="S16" s="82"/>
      <c r="T16" s="84"/>
      <c r="U16" s="80"/>
      <c r="V16" s="74"/>
      <c r="W16" s="80"/>
      <c r="X16" s="72"/>
      <c r="Y16" s="74"/>
      <c r="Z16" s="72"/>
      <c r="AA16" s="76"/>
      <c r="AB16" s="78"/>
      <c r="AC16" s="76"/>
      <c r="AD16" s="68"/>
      <c r="AE16" s="70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6"/>
    </row>
    <row r="17" spans="1:42" ht="23.25" customHeight="1">
      <c r="A17" s="97"/>
      <c r="B17" s="105"/>
      <c r="C17" s="98" t="s">
        <v>48</v>
      </c>
      <c r="D17" s="100" t="s">
        <v>2</v>
      </c>
      <c r="E17" s="88">
        <v>1.25</v>
      </c>
      <c r="F17" s="88">
        <v>13</v>
      </c>
      <c r="G17" s="88">
        <v>0.117</v>
      </c>
      <c r="H17" s="90"/>
      <c r="I17" s="90"/>
      <c r="J17" s="94">
        <v>1.88</v>
      </c>
      <c r="K17" s="28"/>
      <c r="L17" s="85">
        <f>IF(D17="GH/I1",G17*'Price list'!$D$10,IF(D17="GH/SI",G17*'Price list'!$E$10,IF(D17&lt;&gt;"GH/SI",0,IF(D17&lt;&gt;"GH/I",0))))</f>
        <v>64.35000000000001</v>
      </c>
      <c r="M17" s="85"/>
      <c r="N17" s="85">
        <f>$J17*$N$4</f>
        <v>74.1478064516129</v>
      </c>
      <c r="O17" s="85"/>
      <c r="P17" s="85">
        <f>IF(J17*$P$4&lt;6,6,J17*$P$4)</f>
        <v>18.799999999999997</v>
      </c>
      <c r="Q17" s="81">
        <f>(F17+H17)*0.3</f>
        <v>3.9</v>
      </c>
      <c r="R17" s="81">
        <v>1</v>
      </c>
      <c r="S17" s="81">
        <v>1</v>
      </c>
      <c r="T17" s="83">
        <f>(L17+M17+N17+O17+P17+Q17+R17+S17)*1.15</f>
        <v>187.67747741935486</v>
      </c>
      <c r="U17" s="79">
        <f t="shared" si="0"/>
        <v>187.67747741935486</v>
      </c>
      <c r="V17" s="73"/>
      <c r="W17" s="79">
        <f>U17*V17</f>
        <v>0</v>
      </c>
      <c r="X17" s="71">
        <f>T17</f>
        <v>187.67747741935486</v>
      </c>
      <c r="Y17" s="73"/>
      <c r="Z17" s="71">
        <f>X17*Y17</f>
        <v>0</v>
      </c>
      <c r="AA17" s="75">
        <f>T17+2</f>
        <v>189.67747741935486</v>
      </c>
      <c r="AB17" s="77"/>
      <c r="AC17" s="75">
        <f>AA17*AB17</f>
        <v>0</v>
      </c>
      <c r="AD17" s="67">
        <f>V17+Y17+AB17</f>
        <v>0</v>
      </c>
      <c r="AE17" s="69">
        <f>W17+Z17+AC17</f>
        <v>0</v>
      </c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5"/>
    </row>
    <row r="18" spans="1:42" ht="23.25" customHeight="1">
      <c r="A18" s="97"/>
      <c r="B18" s="106"/>
      <c r="C18" s="99"/>
      <c r="D18" s="101"/>
      <c r="E18" s="89"/>
      <c r="F18" s="89"/>
      <c r="G18" s="89"/>
      <c r="H18" s="91"/>
      <c r="I18" s="91"/>
      <c r="J18" s="94"/>
      <c r="K18" s="28"/>
      <c r="L18" s="85"/>
      <c r="M18" s="85"/>
      <c r="N18" s="85"/>
      <c r="O18" s="85"/>
      <c r="P18" s="85"/>
      <c r="Q18" s="82"/>
      <c r="R18" s="82"/>
      <c r="S18" s="82"/>
      <c r="T18" s="84"/>
      <c r="U18" s="80"/>
      <c r="V18" s="74"/>
      <c r="W18" s="80"/>
      <c r="X18" s="72"/>
      <c r="Y18" s="74"/>
      <c r="Z18" s="72"/>
      <c r="AA18" s="76"/>
      <c r="AB18" s="78"/>
      <c r="AC18" s="76"/>
      <c r="AD18" s="68"/>
      <c r="AE18" s="70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6"/>
    </row>
    <row r="19" spans="1:42" ht="23.25" customHeight="1">
      <c r="A19" s="97">
        <v>3</v>
      </c>
      <c r="B19" s="103"/>
      <c r="C19" s="98" t="s">
        <v>49</v>
      </c>
      <c r="D19" s="100" t="s">
        <v>4</v>
      </c>
      <c r="E19" s="88">
        <v>1.5</v>
      </c>
      <c r="F19" s="88">
        <v>11</v>
      </c>
      <c r="G19" s="88"/>
      <c r="H19" s="90"/>
      <c r="I19" s="90"/>
      <c r="J19" s="94">
        <v>2.4</v>
      </c>
      <c r="K19" s="28"/>
      <c r="L19" s="85">
        <f>IF(D19="GH/I1",G19*'Price list'!$D$10,IF(D19="GH/SI",G19*'Price list'!$E$10,IF(D19&lt;&gt;"GH/SI",0,IF(D19&lt;&gt;"GH/I",0))))</f>
        <v>0</v>
      </c>
      <c r="M19" s="85"/>
      <c r="N19" s="85">
        <f>$J19*$N$4</f>
        <v>94.65677419354837</v>
      </c>
      <c r="O19" s="85"/>
      <c r="P19" s="85">
        <f>IF(J19*$P$4&lt;6,6,J19*$P$4)</f>
        <v>24</v>
      </c>
      <c r="Q19" s="81">
        <f>(F19+H19)*0.3</f>
        <v>3.3</v>
      </c>
      <c r="R19" s="81">
        <v>1</v>
      </c>
      <c r="S19" s="81">
        <v>1</v>
      </c>
      <c r="T19" s="83">
        <f>(L19+M19+N19+O19+P19+Q19+R19+S19)*1.15</f>
        <v>142.55029032258062</v>
      </c>
      <c r="U19" s="79">
        <f t="shared" si="0"/>
        <v>142.55029032258062</v>
      </c>
      <c r="V19" s="73"/>
      <c r="W19" s="79">
        <f>U19*V19</f>
        <v>0</v>
      </c>
      <c r="X19" s="71">
        <f>T19</f>
        <v>142.55029032258062</v>
      </c>
      <c r="Y19" s="73"/>
      <c r="Z19" s="71">
        <f>X19*Y19</f>
        <v>0</v>
      </c>
      <c r="AA19" s="75">
        <f>T19+2</f>
        <v>144.55029032258062</v>
      </c>
      <c r="AB19" s="77"/>
      <c r="AC19" s="75">
        <f>AA19*AB19</f>
        <v>0</v>
      </c>
      <c r="AD19" s="67">
        <f>V19+Y19+AB19</f>
        <v>0</v>
      </c>
      <c r="AE19" s="69">
        <f>W19+Z19+AC19</f>
        <v>0</v>
      </c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5"/>
    </row>
    <row r="20" spans="1:42" ht="23.25" customHeight="1">
      <c r="A20" s="97"/>
      <c r="B20" s="103"/>
      <c r="C20" s="99"/>
      <c r="D20" s="101"/>
      <c r="E20" s="89"/>
      <c r="F20" s="89"/>
      <c r="G20" s="89"/>
      <c r="H20" s="91"/>
      <c r="I20" s="91"/>
      <c r="J20" s="94"/>
      <c r="K20" s="28"/>
      <c r="L20" s="85"/>
      <c r="M20" s="85"/>
      <c r="N20" s="85"/>
      <c r="O20" s="85"/>
      <c r="P20" s="85"/>
      <c r="Q20" s="82"/>
      <c r="R20" s="82"/>
      <c r="S20" s="82"/>
      <c r="T20" s="84"/>
      <c r="U20" s="80"/>
      <c r="V20" s="74"/>
      <c r="W20" s="80"/>
      <c r="X20" s="72"/>
      <c r="Y20" s="74"/>
      <c r="Z20" s="72"/>
      <c r="AA20" s="76"/>
      <c r="AB20" s="78"/>
      <c r="AC20" s="76"/>
      <c r="AD20" s="68"/>
      <c r="AE20" s="70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6"/>
    </row>
    <row r="21" spans="1:42" ht="23.25" customHeight="1">
      <c r="A21" s="97"/>
      <c r="B21" s="103"/>
      <c r="C21" s="98" t="s">
        <v>50</v>
      </c>
      <c r="D21" s="100" t="s">
        <v>3</v>
      </c>
      <c r="E21" s="88">
        <v>1.5</v>
      </c>
      <c r="F21" s="88">
        <v>11</v>
      </c>
      <c r="G21" s="88">
        <v>0.154</v>
      </c>
      <c r="H21" s="90"/>
      <c r="I21" s="90"/>
      <c r="J21" s="94">
        <v>2.4</v>
      </c>
      <c r="K21" s="28"/>
      <c r="L21" s="85">
        <f>IF(D21="GH/I1",G21*'Price list'!$D$10,IF(D21="GH/SI",G21*'Price list'!$E$10,IF(D21&lt;&gt;"GH/SI",0,IF(D21&lt;&gt;"GH/I",0))))</f>
        <v>56.98</v>
      </c>
      <c r="M21" s="85"/>
      <c r="N21" s="85">
        <f>$J21*$N$4</f>
        <v>94.65677419354837</v>
      </c>
      <c r="O21" s="85"/>
      <c r="P21" s="85">
        <f>IF(J21*$P$4&lt;6,6,J21*$P$4)</f>
        <v>24</v>
      </c>
      <c r="Q21" s="81">
        <f>(F21+H21)*0.3</f>
        <v>3.3</v>
      </c>
      <c r="R21" s="81">
        <v>1</v>
      </c>
      <c r="S21" s="81">
        <v>1</v>
      </c>
      <c r="T21" s="83">
        <f>(L21+M21+N21+O21+P21+Q21+R21+S21)*1.15</f>
        <v>208.07729032258064</v>
      </c>
      <c r="U21" s="79">
        <f t="shared" si="0"/>
        <v>208.07729032258064</v>
      </c>
      <c r="V21" s="73"/>
      <c r="W21" s="79">
        <f>U21*V21</f>
        <v>0</v>
      </c>
      <c r="X21" s="71">
        <f>T21</f>
        <v>208.07729032258064</v>
      </c>
      <c r="Y21" s="73"/>
      <c r="Z21" s="71">
        <f>X21*Y21</f>
        <v>0</v>
      </c>
      <c r="AA21" s="75">
        <f>T21+2</f>
        <v>210.07729032258064</v>
      </c>
      <c r="AB21" s="77"/>
      <c r="AC21" s="75">
        <f>AA21*AB21</f>
        <v>0</v>
      </c>
      <c r="AD21" s="67">
        <f>V21+Y21+AB21</f>
        <v>0</v>
      </c>
      <c r="AE21" s="69">
        <f>W21+Z21+AC21</f>
        <v>0</v>
      </c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5"/>
    </row>
    <row r="22" spans="1:42" ht="23.25" customHeight="1">
      <c r="A22" s="97"/>
      <c r="B22" s="103"/>
      <c r="C22" s="99"/>
      <c r="D22" s="101"/>
      <c r="E22" s="89"/>
      <c r="F22" s="89"/>
      <c r="G22" s="89"/>
      <c r="H22" s="91"/>
      <c r="I22" s="91"/>
      <c r="J22" s="94"/>
      <c r="K22" s="28"/>
      <c r="L22" s="85"/>
      <c r="M22" s="85"/>
      <c r="N22" s="85"/>
      <c r="O22" s="85"/>
      <c r="P22" s="85"/>
      <c r="Q22" s="82"/>
      <c r="R22" s="82"/>
      <c r="S22" s="82"/>
      <c r="T22" s="84"/>
      <c r="U22" s="80"/>
      <c r="V22" s="74"/>
      <c r="W22" s="80"/>
      <c r="X22" s="72"/>
      <c r="Y22" s="74"/>
      <c r="Z22" s="72"/>
      <c r="AA22" s="76"/>
      <c r="AB22" s="78"/>
      <c r="AC22" s="76"/>
      <c r="AD22" s="68"/>
      <c r="AE22" s="70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6"/>
    </row>
    <row r="23" spans="1:42" ht="23.25" customHeight="1">
      <c r="A23" s="97"/>
      <c r="B23" s="102"/>
      <c r="C23" s="98" t="s">
        <v>51</v>
      </c>
      <c r="D23" s="100" t="s">
        <v>2</v>
      </c>
      <c r="E23" s="88">
        <v>1.5</v>
      </c>
      <c r="F23" s="88">
        <v>11</v>
      </c>
      <c r="G23" s="88">
        <v>0.154</v>
      </c>
      <c r="H23" s="90"/>
      <c r="I23" s="90"/>
      <c r="J23" s="94">
        <v>2.4</v>
      </c>
      <c r="K23" s="28"/>
      <c r="L23" s="85">
        <f>IF(D23="GH/I1",G23*'Price list'!$D$10,IF(D23="GH/SI",G23*'Price list'!$E$10,IF(D23&lt;&gt;"GH/SI",0,IF(D23&lt;&gt;"GH/I",0))))</f>
        <v>84.7</v>
      </c>
      <c r="M23" s="85"/>
      <c r="N23" s="85">
        <f>$J23*$N$4</f>
        <v>94.65677419354837</v>
      </c>
      <c r="O23" s="85"/>
      <c r="P23" s="85">
        <f>IF(J23*$P$4&lt;6,6,J23*$P$4)</f>
        <v>24</v>
      </c>
      <c r="Q23" s="81">
        <f>(F23+H23)*0.3</f>
        <v>3.3</v>
      </c>
      <c r="R23" s="81">
        <v>1</v>
      </c>
      <c r="S23" s="81">
        <v>1</v>
      </c>
      <c r="T23" s="83">
        <f>(L23+M23+N23+O23+P23+Q23+R23+S23)*1.15</f>
        <v>239.95529032258062</v>
      </c>
      <c r="U23" s="79">
        <f t="shared" si="0"/>
        <v>239.95529032258062</v>
      </c>
      <c r="V23" s="73"/>
      <c r="W23" s="79">
        <f>U23*V23</f>
        <v>0</v>
      </c>
      <c r="X23" s="71">
        <f>T23</f>
        <v>239.95529032258062</v>
      </c>
      <c r="Y23" s="73"/>
      <c r="Z23" s="71">
        <f>X23*Y23</f>
        <v>0</v>
      </c>
      <c r="AA23" s="75">
        <f>T23+2</f>
        <v>241.95529032258062</v>
      </c>
      <c r="AB23" s="77"/>
      <c r="AC23" s="75">
        <f>AA23*AB23</f>
        <v>0</v>
      </c>
      <c r="AD23" s="67">
        <f>V23+Y23+AB23</f>
        <v>0</v>
      </c>
      <c r="AE23" s="69">
        <f>W23+Z23+AC23</f>
        <v>0</v>
      </c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5"/>
    </row>
    <row r="24" spans="1:42" ht="23.25" customHeight="1">
      <c r="A24" s="97"/>
      <c r="B24" s="102"/>
      <c r="C24" s="99"/>
      <c r="D24" s="101"/>
      <c r="E24" s="89"/>
      <c r="F24" s="89"/>
      <c r="G24" s="89"/>
      <c r="H24" s="91"/>
      <c r="I24" s="91"/>
      <c r="J24" s="94"/>
      <c r="K24" s="28"/>
      <c r="L24" s="85"/>
      <c r="M24" s="85"/>
      <c r="N24" s="85"/>
      <c r="O24" s="85"/>
      <c r="P24" s="85"/>
      <c r="Q24" s="82"/>
      <c r="R24" s="82"/>
      <c r="S24" s="82"/>
      <c r="T24" s="84"/>
      <c r="U24" s="80"/>
      <c r="V24" s="74"/>
      <c r="W24" s="80"/>
      <c r="X24" s="72"/>
      <c r="Y24" s="74"/>
      <c r="Z24" s="72"/>
      <c r="AA24" s="76"/>
      <c r="AB24" s="78"/>
      <c r="AC24" s="76"/>
      <c r="AD24" s="68"/>
      <c r="AE24" s="70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6"/>
    </row>
    <row r="25" spans="1:42" ht="23.25" customHeight="1">
      <c r="A25" s="97">
        <v>4</v>
      </c>
      <c r="B25" s="102"/>
      <c r="C25" s="98" t="s">
        <v>52</v>
      </c>
      <c r="D25" s="100" t="s">
        <v>4</v>
      </c>
      <c r="E25" s="88">
        <v>1</v>
      </c>
      <c r="F25" s="88">
        <v>16</v>
      </c>
      <c r="G25" s="88"/>
      <c r="H25" s="90"/>
      <c r="I25" s="90"/>
      <c r="J25" s="94">
        <v>2</v>
      </c>
      <c r="K25" s="28"/>
      <c r="L25" s="85">
        <f>IF(D25="GH/I1",G25*'Price list'!$D$10,IF(D25="GH/SI",G25*'Price list'!$E$10,IF(D25&lt;&gt;"GH/SI",0,IF(D25&lt;&gt;"GH/I",0))))</f>
        <v>0</v>
      </c>
      <c r="M25" s="85"/>
      <c r="N25" s="85">
        <f>$J25*$N$4</f>
        <v>78.88064516129032</v>
      </c>
      <c r="O25" s="85"/>
      <c r="P25" s="85">
        <f>IF(J25*$P$4&lt;6,6,J25*$P$4)</f>
        <v>20</v>
      </c>
      <c r="Q25" s="81">
        <f>(F25+H25)*0.3</f>
        <v>4.8</v>
      </c>
      <c r="R25" s="81">
        <v>1</v>
      </c>
      <c r="S25" s="81">
        <v>1</v>
      </c>
      <c r="T25" s="83">
        <f>(L25+M25+N25+O25+P25+Q25+R25+S25)*1.15</f>
        <v>121.53274193548386</v>
      </c>
      <c r="U25" s="79">
        <f t="shared" si="0"/>
        <v>121.53274193548386</v>
      </c>
      <c r="V25" s="73"/>
      <c r="W25" s="79">
        <f>U25*V25</f>
        <v>0</v>
      </c>
      <c r="X25" s="71">
        <f>T25</f>
        <v>121.53274193548386</v>
      </c>
      <c r="Y25" s="73"/>
      <c r="Z25" s="71">
        <f>X25*Y25</f>
        <v>0</v>
      </c>
      <c r="AA25" s="75">
        <f>T25+2</f>
        <v>123.53274193548386</v>
      </c>
      <c r="AB25" s="77"/>
      <c r="AC25" s="75">
        <f>AA25*AB25</f>
        <v>0</v>
      </c>
      <c r="AD25" s="67">
        <f>V25+Y25+AB25</f>
        <v>0</v>
      </c>
      <c r="AE25" s="69">
        <f>W25+Z25+AC25</f>
        <v>0</v>
      </c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5"/>
    </row>
    <row r="26" spans="1:42" ht="23.25" customHeight="1">
      <c r="A26" s="97"/>
      <c r="B26" s="102"/>
      <c r="C26" s="99"/>
      <c r="D26" s="101"/>
      <c r="E26" s="89"/>
      <c r="F26" s="89"/>
      <c r="G26" s="89"/>
      <c r="H26" s="91"/>
      <c r="I26" s="91"/>
      <c r="J26" s="94"/>
      <c r="K26" s="28"/>
      <c r="L26" s="85"/>
      <c r="M26" s="85"/>
      <c r="N26" s="85"/>
      <c r="O26" s="85"/>
      <c r="P26" s="85"/>
      <c r="Q26" s="82"/>
      <c r="R26" s="82"/>
      <c r="S26" s="82"/>
      <c r="T26" s="84"/>
      <c r="U26" s="80"/>
      <c r="V26" s="74"/>
      <c r="W26" s="80"/>
      <c r="X26" s="72"/>
      <c r="Y26" s="74"/>
      <c r="Z26" s="72"/>
      <c r="AA26" s="76"/>
      <c r="AB26" s="78"/>
      <c r="AC26" s="76"/>
      <c r="AD26" s="68"/>
      <c r="AE26" s="70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6"/>
    </row>
    <row r="27" spans="1:42" ht="23.25" customHeight="1">
      <c r="A27" s="97"/>
      <c r="B27" s="102"/>
      <c r="C27" s="98" t="s">
        <v>53</v>
      </c>
      <c r="D27" s="100" t="s">
        <v>3</v>
      </c>
      <c r="E27" s="88">
        <v>1</v>
      </c>
      <c r="F27" s="88">
        <v>16</v>
      </c>
      <c r="G27" s="88">
        <v>0.08</v>
      </c>
      <c r="H27" s="90"/>
      <c r="I27" s="90"/>
      <c r="J27" s="94">
        <v>2</v>
      </c>
      <c r="K27" s="28"/>
      <c r="L27" s="85">
        <f>IF(D27="GH/I1",G27*'Price list'!$D$10,IF(D27="GH/SI",G27*'Price list'!$E$10,IF(D27&lt;&gt;"GH/SI",0,IF(D27&lt;&gt;"GH/I",0))))</f>
        <v>29.6</v>
      </c>
      <c r="M27" s="85"/>
      <c r="N27" s="85">
        <f>$J27*$N$4</f>
        <v>78.88064516129032</v>
      </c>
      <c r="O27" s="85"/>
      <c r="P27" s="85">
        <f>IF(J27*$P$4&lt;6,6,J27*$P$4)</f>
        <v>20</v>
      </c>
      <c r="Q27" s="81">
        <f>(F27+H27)*0.3</f>
        <v>4.8</v>
      </c>
      <c r="R27" s="81">
        <v>1</v>
      </c>
      <c r="S27" s="81">
        <v>1</v>
      </c>
      <c r="T27" s="83">
        <f>(L27+M27+N27+O27+P27+Q27+R27+S27)*1.15</f>
        <v>155.57274193548386</v>
      </c>
      <c r="U27" s="79">
        <f t="shared" si="0"/>
        <v>155.57274193548386</v>
      </c>
      <c r="V27" s="73"/>
      <c r="W27" s="79">
        <f>U27*V27</f>
        <v>0</v>
      </c>
      <c r="X27" s="71">
        <f>T27</f>
        <v>155.57274193548386</v>
      </c>
      <c r="Y27" s="73"/>
      <c r="Z27" s="71">
        <f>X27*Y27</f>
        <v>0</v>
      </c>
      <c r="AA27" s="75">
        <f>T27+2</f>
        <v>157.57274193548386</v>
      </c>
      <c r="AB27" s="77"/>
      <c r="AC27" s="75">
        <f>AA27*AB27</f>
        <v>0</v>
      </c>
      <c r="AD27" s="67">
        <f>V27+Y27+AB27</f>
        <v>0</v>
      </c>
      <c r="AE27" s="69">
        <f>W27+Z27+AC27</f>
        <v>0</v>
      </c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5"/>
    </row>
    <row r="28" spans="1:42" ht="23.25" customHeight="1">
      <c r="A28" s="97"/>
      <c r="B28" s="102"/>
      <c r="C28" s="99"/>
      <c r="D28" s="101"/>
      <c r="E28" s="89"/>
      <c r="F28" s="89"/>
      <c r="G28" s="89"/>
      <c r="H28" s="91"/>
      <c r="I28" s="91"/>
      <c r="J28" s="94"/>
      <c r="K28" s="28"/>
      <c r="L28" s="85"/>
      <c r="M28" s="85"/>
      <c r="N28" s="85"/>
      <c r="O28" s="85"/>
      <c r="P28" s="85"/>
      <c r="Q28" s="82"/>
      <c r="R28" s="82"/>
      <c r="S28" s="82"/>
      <c r="T28" s="84"/>
      <c r="U28" s="80"/>
      <c r="V28" s="74"/>
      <c r="W28" s="80"/>
      <c r="X28" s="72"/>
      <c r="Y28" s="74"/>
      <c r="Z28" s="72"/>
      <c r="AA28" s="76"/>
      <c r="AB28" s="78"/>
      <c r="AC28" s="76"/>
      <c r="AD28" s="68"/>
      <c r="AE28" s="70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6"/>
    </row>
    <row r="29" spans="1:42" ht="23.25" customHeight="1">
      <c r="A29" s="97"/>
      <c r="B29" s="102"/>
      <c r="C29" s="98" t="s">
        <v>54</v>
      </c>
      <c r="D29" s="100" t="s">
        <v>2</v>
      </c>
      <c r="E29" s="88">
        <v>1</v>
      </c>
      <c r="F29" s="88">
        <v>16</v>
      </c>
      <c r="G29" s="88">
        <v>0.08</v>
      </c>
      <c r="H29" s="90"/>
      <c r="I29" s="90"/>
      <c r="J29" s="94">
        <v>2</v>
      </c>
      <c r="K29" s="28"/>
      <c r="L29" s="85">
        <f>IF(D29="GH/I1",G29*'Price list'!$D$10,IF(D29="GH/SI",G29*'Price list'!$E$10,IF(D29&lt;&gt;"GH/SI",0,IF(D29&lt;&gt;"GH/I",0))))</f>
        <v>44</v>
      </c>
      <c r="M29" s="85"/>
      <c r="N29" s="85">
        <f>$J29*$N$4</f>
        <v>78.88064516129032</v>
      </c>
      <c r="O29" s="85"/>
      <c r="P29" s="85">
        <f>IF(J29*$P$4&lt;6,6,J29*$P$4)</f>
        <v>20</v>
      </c>
      <c r="Q29" s="81">
        <f>(F29+H29)*0.3</f>
        <v>4.8</v>
      </c>
      <c r="R29" s="81">
        <v>1</v>
      </c>
      <c r="S29" s="81">
        <v>1</v>
      </c>
      <c r="T29" s="83">
        <f>(L29+M29+N29+O29+P29+Q29+R29+S29)*1.15</f>
        <v>172.13274193548386</v>
      </c>
      <c r="U29" s="79">
        <f t="shared" si="0"/>
        <v>172.13274193548386</v>
      </c>
      <c r="V29" s="73"/>
      <c r="W29" s="79">
        <f>U29*V29</f>
        <v>0</v>
      </c>
      <c r="X29" s="71">
        <f>T29</f>
        <v>172.13274193548386</v>
      </c>
      <c r="Y29" s="73"/>
      <c r="Z29" s="71">
        <f>X29*Y29</f>
        <v>0</v>
      </c>
      <c r="AA29" s="75">
        <f>T29+2</f>
        <v>174.13274193548386</v>
      </c>
      <c r="AB29" s="77"/>
      <c r="AC29" s="75">
        <f>AA29*AB29</f>
        <v>0</v>
      </c>
      <c r="AD29" s="67">
        <f>V29+Y29+AB29</f>
        <v>0</v>
      </c>
      <c r="AE29" s="69">
        <f>W29+Z29+AC29</f>
        <v>0</v>
      </c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5"/>
    </row>
    <row r="30" spans="1:42" ht="23.25" customHeight="1">
      <c r="A30" s="97"/>
      <c r="B30" s="102"/>
      <c r="C30" s="99"/>
      <c r="D30" s="101"/>
      <c r="E30" s="89"/>
      <c r="F30" s="89"/>
      <c r="G30" s="89"/>
      <c r="H30" s="91"/>
      <c r="I30" s="91"/>
      <c r="J30" s="94"/>
      <c r="K30" s="28"/>
      <c r="L30" s="85"/>
      <c r="M30" s="85"/>
      <c r="N30" s="85"/>
      <c r="O30" s="85"/>
      <c r="P30" s="85"/>
      <c r="Q30" s="82"/>
      <c r="R30" s="82"/>
      <c r="S30" s="82"/>
      <c r="T30" s="84"/>
      <c r="U30" s="80"/>
      <c r="V30" s="74"/>
      <c r="W30" s="80"/>
      <c r="X30" s="72"/>
      <c r="Y30" s="74"/>
      <c r="Z30" s="72"/>
      <c r="AA30" s="76"/>
      <c r="AB30" s="78"/>
      <c r="AC30" s="76"/>
      <c r="AD30" s="68"/>
      <c r="AE30" s="70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6"/>
    </row>
    <row r="31" spans="1:42" ht="23.25" customHeight="1">
      <c r="A31" s="97">
        <v>5</v>
      </c>
      <c r="B31" s="102"/>
      <c r="C31" s="98" t="s">
        <v>55</v>
      </c>
      <c r="D31" s="100" t="s">
        <v>4</v>
      </c>
      <c r="E31" s="88">
        <v>1.25</v>
      </c>
      <c r="F31" s="88">
        <v>13</v>
      </c>
      <c r="G31" s="88"/>
      <c r="H31" s="90"/>
      <c r="I31" s="90"/>
      <c r="J31" s="94">
        <v>2.1</v>
      </c>
      <c r="K31" s="28"/>
      <c r="L31" s="85">
        <f>IF(D31="GH/I1",G31*'Price list'!$D$10,IF(D31="GH/SI",G31*'Price list'!$E$10,IF(D31&lt;&gt;"GH/SI",0,IF(D31&lt;&gt;"GH/I",0))))</f>
        <v>0</v>
      </c>
      <c r="M31" s="85"/>
      <c r="N31" s="85">
        <f>$J31*$N$4</f>
        <v>82.82467741935484</v>
      </c>
      <c r="O31" s="85"/>
      <c r="P31" s="85">
        <f>IF(J31*$P$4&lt;6,6,J31*$P$4)</f>
        <v>21</v>
      </c>
      <c r="Q31" s="81">
        <f>(F31+H31)*0.3</f>
        <v>3.9</v>
      </c>
      <c r="R31" s="81">
        <v>1</v>
      </c>
      <c r="S31" s="81">
        <v>1</v>
      </c>
      <c r="T31" s="83">
        <f>(L31+M31+N31+O31+P31+Q31+R31+S31)*1.15</f>
        <v>126.18337903225806</v>
      </c>
      <c r="U31" s="79">
        <f t="shared" si="0"/>
        <v>126.18337903225806</v>
      </c>
      <c r="V31" s="73"/>
      <c r="W31" s="79">
        <f>U31*V31</f>
        <v>0</v>
      </c>
      <c r="X31" s="71">
        <f>T31</f>
        <v>126.18337903225806</v>
      </c>
      <c r="Y31" s="73"/>
      <c r="Z31" s="71">
        <f>X31*Y31</f>
        <v>0</v>
      </c>
      <c r="AA31" s="75">
        <f>T31+2</f>
        <v>128.18337903225807</v>
      </c>
      <c r="AB31" s="77"/>
      <c r="AC31" s="75">
        <f>AA31*AB31</f>
        <v>0</v>
      </c>
      <c r="AD31" s="67">
        <f>V31+Y31+AB31</f>
        <v>0</v>
      </c>
      <c r="AE31" s="69">
        <f>W31+Z31+AC31</f>
        <v>0</v>
      </c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5"/>
    </row>
    <row r="32" spans="1:42" ht="23.25" customHeight="1">
      <c r="A32" s="97"/>
      <c r="B32" s="102"/>
      <c r="C32" s="99"/>
      <c r="D32" s="101"/>
      <c r="E32" s="89"/>
      <c r="F32" s="89"/>
      <c r="G32" s="89"/>
      <c r="H32" s="91"/>
      <c r="I32" s="91"/>
      <c r="J32" s="94"/>
      <c r="K32" s="28"/>
      <c r="L32" s="85"/>
      <c r="M32" s="85"/>
      <c r="N32" s="85"/>
      <c r="O32" s="85"/>
      <c r="P32" s="85"/>
      <c r="Q32" s="82"/>
      <c r="R32" s="82"/>
      <c r="S32" s="82"/>
      <c r="T32" s="84"/>
      <c r="U32" s="80"/>
      <c r="V32" s="74"/>
      <c r="W32" s="80"/>
      <c r="X32" s="72"/>
      <c r="Y32" s="74"/>
      <c r="Z32" s="72"/>
      <c r="AA32" s="76"/>
      <c r="AB32" s="78"/>
      <c r="AC32" s="76"/>
      <c r="AD32" s="68"/>
      <c r="AE32" s="70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6"/>
    </row>
    <row r="33" spans="1:42" ht="23.25" customHeight="1">
      <c r="A33" s="97"/>
      <c r="B33" s="102"/>
      <c r="C33" s="98" t="s">
        <v>56</v>
      </c>
      <c r="D33" s="100" t="s">
        <v>3</v>
      </c>
      <c r="E33" s="88">
        <v>1.25</v>
      </c>
      <c r="F33" s="88">
        <v>13</v>
      </c>
      <c r="G33" s="88">
        <v>0.117</v>
      </c>
      <c r="H33" s="90"/>
      <c r="I33" s="90"/>
      <c r="J33" s="94">
        <v>2.1</v>
      </c>
      <c r="K33" s="28"/>
      <c r="L33" s="85">
        <f>IF(D33="GH/I1",G33*'Price list'!$D$10,IF(D33="GH/SI",G33*'Price list'!$E$10,IF(D33&lt;&gt;"GH/SI",0,IF(D33&lt;&gt;"GH/I",0))))</f>
        <v>43.29</v>
      </c>
      <c r="M33" s="85"/>
      <c r="N33" s="85">
        <f>$J33*$N$4</f>
        <v>82.82467741935484</v>
      </c>
      <c r="O33" s="85"/>
      <c r="P33" s="85">
        <f>IF(J33*$P$4&lt;6,6,J33*$P$4)</f>
        <v>21</v>
      </c>
      <c r="Q33" s="81">
        <f>(F33+H33)*0.3</f>
        <v>3.9</v>
      </c>
      <c r="R33" s="81">
        <v>1</v>
      </c>
      <c r="S33" s="81">
        <v>1</v>
      </c>
      <c r="T33" s="83">
        <f>(L33+M33+N33+O33+P33+Q33+R33+S33)*1.15</f>
        <v>175.96687903225808</v>
      </c>
      <c r="U33" s="79">
        <f t="shared" si="0"/>
        <v>175.96687903225808</v>
      </c>
      <c r="V33" s="73"/>
      <c r="W33" s="79">
        <f>U33*V33</f>
        <v>0</v>
      </c>
      <c r="X33" s="71">
        <f>T33</f>
        <v>175.96687903225808</v>
      </c>
      <c r="Y33" s="73"/>
      <c r="Z33" s="71">
        <f>X33*Y33</f>
        <v>0</v>
      </c>
      <c r="AA33" s="75">
        <f>T33+2</f>
        <v>177.96687903225808</v>
      </c>
      <c r="AB33" s="77"/>
      <c r="AC33" s="75">
        <f>AA33*AB33</f>
        <v>0</v>
      </c>
      <c r="AD33" s="67">
        <f>V33+Y33+AB33</f>
        <v>0</v>
      </c>
      <c r="AE33" s="69">
        <f>W33+Z33+AC33</f>
        <v>0</v>
      </c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5"/>
    </row>
    <row r="34" spans="1:42" ht="23.25" customHeight="1">
      <c r="A34" s="97"/>
      <c r="B34" s="102"/>
      <c r="C34" s="99"/>
      <c r="D34" s="101"/>
      <c r="E34" s="89"/>
      <c r="F34" s="89"/>
      <c r="G34" s="89"/>
      <c r="H34" s="91"/>
      <c r="I34" s="91"/>
      <c r="J34" s="94"/>
      <c r="K34" s="28"/>
      <c r="L34" s="85"/>
      <c r="M34" s="85"/>
      <c r="N34" s="85"/>
      <c r="O34" s="85"/>
      <c r="P34" s="85"/>
      <c r="Q34" s="82"/>
      <c r="R34" s="82"/>
      <c r="S34" s="82"/>
      <c r="T34" s="84"/>
      <c r="U34" s="80"/>
      <c r="V34" s="74"/>
      <c r="W34" s="80"/>
      <c r="X34" s="72"/>
      <c r="Y34" s="74"/>
      <c r="Z34" s="72"/>
      <c r="AA34" s="76"/>
      <c r="AB34" s="78"/>
      <c r="AC34" s="76"/>
      <c r="AD34" s="68"/>
      <c r="AE34" s="70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6"/>
    </row>
    <row r="35" spans="1:42" ht="23.25" customHeight="1">
      <c r="A35" s="97"/>
      <c r="B35" s="102"/>
      <c r="C35" s="98" t="s">
        <v>57</v>
      </c>
      <c r="D35" s="100" t="s">
        <v>2</v>
      </c>
      <c r="E35" s="88">
        <v>1.25</v>
      </c>
      <c r="F35" s="88">
        <v>13</v>
      </c>
      <c r="G35" s="88">
        <v>0.117</v>
      </c>
      <c r="H35" s="90"/>
      <c r="I35" s="90"/>
      <c r="J35" s="94">
        <v>2.1</v>
      </c>
      <c r="K35" s="28"/>
      <c r="L35" s="85">
        <f>IF(D35="GH/I1",G35*'Price list'!$D$10,IF(D35="GH/SI",G35*'Price list'!$E$10,IF(D35&lt;&gt;"GH/SI",0,IF(D35&lt;&gt;"GH/I",0))))</f>
        <v>64.35000000000001</v>
      </c>
      <c r="M35" s="85"/>
      <c r="N35" s="85">
        <f>$J35*$N$4</f>
        <v>82.82467741935484</v>
      </c>
      <c r="O35" s="85"/>
      <c r="P35" s="85">
        <f>IF(J35*$P$4&lt;6,6,J35*$P$4)</f>
        <v>21</v>
      </c>
      <c r="Q35" s="81">
        <f>(F35+H35)*0.3</f>
        <v>3.9</v>
      </c>
      <c r="R35" s="81">
        <v>1</v>
      </c>
      <c r="S35" s="81">
        <v>1</v>
      </c>
      <c r="T35" s="83">
        <f>(L35+M35+N35+O35+P35+Q35+R35+S35)*1.15</f>
        <v>200.18587903225807</v>
      </c>
      <c r="U35" s="79">
        <f t="shared" si="0"/>
        <v>200.18587903225807</v>
      </c>
      <c r="V35" s="73"/>
      <c r="W35" s="79">
        <f>U35*V35</f>
        <v>0</v>
      </c>
      <c r="X35" s="71">
        <f>T35</f>
        <v>200.18587903225807</v>
      </c>
      <c r="Y35" s="73"/>
      <c r="Z35" s="71">
        <f>X35*Y35</f>
        <v>0</v>
      </c>
      <c r="AA35" s="75">
        <f>T35+2</f>
        <v>202.18587903225807</v>
      </c>
      <c r="AB35" s="77"/>
      <c r="AC35" s="75">
        <f>AA35*AB35</f>
        <v>0</v>
      </c>
      <c r="AD35" s="67">
        <f>V35+Y35+AB35</f>
        <v>0</v>
      </c>
      <c r="AE35" s="69">
        <f>W35+Z35+AC35</f>
        <v>0</v>
      </c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5"/>
    </row>
    <row r="36" spans="1:42" ht="23.25" customHeight="1">
      <c r="A36" s="97"/>
      <c r="B36" s="102"/>
      <c r="C36" s="99"/>
      <c r="D36" s="101"/>
      <c r="E36" s="89"/>
      <c r="F36" s="89"/>
      <c r="G36" s="89"/>
      <c r="H36" s="91"/>
      <c r="I36" s="91"/>
      <c r="J36" s="94"/>
      <c r="K36" s="28"/>
      <c r="L36" s="85"/>
      <c r="M36" s="85"/>
      <c r="N36" s="85"/>
      <c r="O36" s="85"/>
      <c r="P36" s="85"/>
      <c r="Q36" s="82"/>
      <c r="R36" s="82"/>
      <c r="S36" s="82"/>
      <c r="T36" s="84"/>
      <c r="U36" s="80"/>
      <c r="V36" s="74"/>
      <c r="W36" s="80"/>
      <c r="X36" s="72"/>
      <c r="Y36" s="74"/>
      <c r="Z36" s="72"/>
      <c r="AA36" s="76"/>
      <c r="AB36" s="78"/>
      <c r="AC36" s="76"/>
      <c r="AD36" s="68"/>
      <c r="AE36" s="70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6"/>
    </row>
    <row r="37" spans="1:42" ht="23.25" customHeight="1">
      <c r="A37" s="97">
        <v>6</v>
      </c>
      <c r="B37" s="102"/>
      <c r="C37" s="98" t="s">
        <v>58</v>
      </c>
      <c r="D37" s="100" t="s">
        <v>4</v>
      </c>
      <c r="E37" s="88">
        <v>1.5</v>
      </c>
      <c r="F37" s="88">
        <v>11</v>
      </c>
      <c r="G37" s="88"/>
      <c r="H37" s="90"/>
      <c r="I37" s="90"/>
      <c r="J37" s="94">
        <v>2.8</v>
      </c>
      <c r="K37" s="28"/>
      <c r="L37" s="85">
        <f>IF(D37="GH/I1",G37*'Price list'!$D$10,IF(D37="GH/SI",G37*'Price list'!$E$10,IF(D37&lt;&gt;"GH/SI",0,IF(D37&lt;&gt;"GH/I",0))))</f>
        <v>0</v>
      </c>
      <c r="M37" s="85"/>
      <c r="N37" s="85">
        <f>$J37*$N$4</f>
        <v>110.43290322580644</v>
      </c>
      <c r="O37" s="85"/>
      <c r="P37" s="85">
        <f>IF(J37*$P$4&lt;6,6,J37*$P$4)</f>
        <v>28</v>
      </c>
      <c r="Q37" s="81">
        <f>(F37+H37)*0.3</f>
        <v>3.3</v>
      </c>
      <c r="R37" s="81">
        <v>1</v>
      </c>
      <c r="S37" s="81">
        <v>1</v>
      </c>
      <c r="T37" s="83">
        <f>(L37+M37+N37+O37+P37+Q37+R37+S37)*1.15</f>
        <v>165.29283870967743</v>
      </c>
      <c r="U37" s="79">
        <f t="shared" si="0"/>
        <v>165.29283870967743</v>
      </c>
      <c r="V37" s="73"/>
      <c r="W37" s="79">
        <f>U37*V37</f>
        <v>0</v>
      </c>
      <c r="X37" s="71">
        <f>T37</f>
        <v>165.29283870967743</v>
      </c>
      <c r="Y37" s="73"/>
      <c r="Z37" s="71">
        <f>X37*Y37</f>
        <v>0</v>
      </c>
      <c r="AA37" s="75">
        <f>T37+2</f>
        <v>167.29283870967743</v>
      </c>
      <c r="AB37" s="77"/>
      <c r="AC37" s="75">
        <f>AA37*AB37</f>
        <v>0</v>
      </c>
      <c r="AD37" s="67">
        <f>V37+Y37+AB37</f>
        <v>0</v>
      </c>
      <c r="AE37" s="69">
        <f>W37+Z37+AC37</f>
        <v>0</v>
      </c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5"/>
    </row>
    <row r="38" spans="1:42" ht="23.25" customHeight="1">
      <c r="A38" s="97"/>
      <c r="B38" s="102"/>
      <c r="C38" s="99"/>
      <c r="D38" s="101"/>
      <c r="E38" s="89"/>
      <c r="F38" s="89"/>
      <c r="G38" s="89"/>
      <c r="H38" s="91"/>
      <c r="I38" s="91"/>
      <c r="J38" s="94"/>
      <c r="K38" s="28"/>
      <c r="L38" s="85"/>
      <c r="M38" s="85"/>
      <c r="N38" s="85"/>
      <c r="O38" s="85"/>
      <c r="P38" s="85"/>
      <c r="Q38" s="82"/>
      <c r="R38" s="82"/>
      <c r="S38" s="82"/>
      <c r="T38" s="84"/>
      <c r="U38" s="80"/>
      <c r="V38" s="74"/>
      <c r="W38" s="80"/>
      <c r="X38" s="72"/>
      <c r="Y38" s="74"/>
      <c r="Z38" s="72"/>
      <c r="AA38" s="76"/>
      <c r="AB38" s="78"/>
      <c r="AC38" s="76"/>
      <c r="AD38" s="68"/>
      <c r="AE38" s="70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6"/>
    </row>
    <row r="39" spans="1:42" ht="23.25" customHeight="1">
      <c r="A39" s="97"/>
      <c r="B39" s="102"/>
      <c r="C39" s="98" t="s">
        <v>59</v>
      </c>
      <c r="D39" s="100" t="s">
        <v>3</v>
      </c>
      <c r="E39" s="88">
        <v>1.5</v>
      </c>
      <c r="F39" s="88">
        <v>11</v>
      </c>
      <c r="G39" s="88">
        <v>0.154</v>
      </c>
      <c r="H39" s="90"/>
      <c r="I39" s="90"/>
      <c r="J39" s="94">
        <v>2.8</v>
      </c>
      <c r="K39" s="28"/>
      <c r="L39" s="85">
        <f>IF(D39="GH/I1",G39*'Price list'!$D$10,IF(D39="GH/SI",G39*'Price list'!$E$10,IF(D39&lt;&gt;"GH/SI",0,IF(D39&lt;&gt;"GH/I",0))))</f>
        <v>56.98</v>
      </c>
      <c r="M39" s="85"/>
      <c r="N39" s="85">
        <f>$J39*$N$4</f>
        <v>110.43290322580644</v>
      </c>
      <c r="O39" s="85"/>
      <c r="P39" s="85">
        <f>IF(J39*$P$4&lt;6,6,J39*$P$4)</f>
        <v>28</v>
      </c>
      <c r="Q39" s="81">
        <f>(F39+H39)*0.3</f>
        <v>3.3</v>
      </c>
      <c r="R39" s="81">
        <v>1</v>
      </c>
      <c r="S39" s="81">
        <v>1</v>
      </c>
      <c r="T39" s="83">
        <f>(L39+M39+N39+O39+P39+Q39+R39+S39)*1.15</f>
        <v>230.8198387096774</v>
      </c>
      <c r="U39" s="79">
        <f t="shared" si="0"/>
        <v>230.8198387096774</v>
      </c>
      <c r="V39" s="73"/>
      <c r="W39" s="79">
        <f>U39*V39</f>
        <v>0</v>
      </c>
      <c r="X39" s="71">
        <f>T39</f>
        <v>230.8198387096774</v>
      </c>
      <c r="Y39" s="73"/>
      <c r="Z39" s="71">
        <f>X39*Y39</f>
        <v>0</v>
      </c>
      <c r="AA39" s="75">
        <f>T39+2</f>
        <v>232.8198387096774</v>
      </c>
      <c r="AB39" s="77"/>
      <c r="AC39" s="75">
        <f>AA39*AB39</f>
        <v>0</v>
      </c>
      <c r="AD39" s="67">
        <f>V39+Y39+AB39</f>
        <v>0</v>
      </c>
      <c r="AE39" s="69">
        <f>W39+Z39+AC39</f>
        <v>0</v>
      </c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5"/>
    </row>
    <row r="40" spans="1:42" ht="23.25" customHeight="1">
      <c r="A40" s="97"/>
      <c r="B40" s="102"/>
      <c r="C40" s="99"/>
      <c r="D40" s="101"/>
      <c r="E40" s="89"/>
      <c r="F40" s="89"/>
      <c r="G40" s="89"/>
      <c r="H40" s="91"/>
      <c r="I40" s="91"/>
      <c r="J40" s="94"/>
      <c r="K40" s="28"/>
      <c r="L40" s="85"/>
      <c r="M40" s="85"/>
      <c r="N40" s="85"/>
      <c r="O40" s="85"/>
      <c r="P40" s="85"/>
      <c r="Q40" s="82"/>
      <c r="R40" s="82"/>
      <c r="S40" s="82"/>
      <c r="T40" s="84"/>
      <c r="U40" s="80"/>
      <c r="V40" s="74"/>
      <c r="W40" s="80"/>
      <c r="X40" s="72"/>
      <c r="Y40" s="74"/>
      <c r="Z40" s="72"/>
      <c r="AA40" s="76"/>
      <c r="AB40" s="78"/>
      <c r="AC40" s="76"/>
      <c r="AD40" s="68"/>
      <c r="AE40" s="70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6"/>
    </row>
    <row r="41" spans="1:42" ht="23.25" customHeight="1">
      <c r="A41" s="97"/>
      <c r="B41" s="102"/>
      <c r="C41" s="98" t="s">
        <v>60</v>
      </c>
      <c r="D41" s="100" t="s">
        <v>2</v>
      </c>
      <c r="E41" s="88">
        <v>1.5</v>
      </c>
      <c r="F41" s="88">
        <v>11</v>
      </c>
      <c r="G41" s="88">
        <v>0.154</v>
      </c>
      <c r="H41" s="90"/>
      <c r="I41" s="90"/>
      <c r="J41" s="94">
        <v>2.8</v>
      </c>
      <c r="K41" s="28"/>
      <c r="L41" s="85">
        <f>IF(D41="GH/I1",G41*'Price list'!$D$10,IF(D41="GH/SI",G41*'Price list'!$E$10,IF(D41&lt;&gt;"GH/SI",0,IF(D41&lt;&gt;"GH/I",0))))</f>
        <v>84.7</v>
      </c>
      <c r="M41" s="85"/>
      <c r="N41" s="85">
        <f>$J41*$N$4</f>
        <v>110.43290322580644</v>
      </c>
      <c r="O41" s="85"/>
      <c r="P41" s="85">
        <f>IF(J41*$P$4&lt;6,6,J41*$P$4)</f>
        <v>28</v>
      </c>
      <c r="Q41" s="81">
        <f>(F41+H41)*0.3</f>
        <v>3.3</v>
      </c>
      <c r="R41" s="81">
        <v>1</v>
      </c>
      <c r="S41" s="81">
        <v>1</v>
      </c>
      <c r="T41" s="83">
        <f>(L41+M41+N41+O41+P41+Q41+R41+S41)*1.15</f>
        <v>262.6978387096774</v>
      </c>
      <c r="U41" s="79">
        <f t="shared" si="0"/>
        <v>262.6978387096774</v>
      </c>
      <c r="V41" s="73"/>
      <c r="W41" s="79">
        <f>U41*V41</f>
        <v>0</v>
      </c>
      <c r="X41" s="71">
        <f>T41</f>
        <v>262.6978387096774</v>
      </c>
      <c r="Y41" s="73"/>
      <c r="Z41" s="71">
        <f>X41*Y41</f>
        <v>0</v>
      </c>
      <c r="AA41" s="75">
        <f>T41+2</f>
        <v>264.6978387096774</v>
      </c>
      <c r="AB41" s="77"/>
      <c r="AC41" s="75">
        <f>AA41*AB41</f>
        <v>0</v>
      </c>
      <c r="AD41" s="67">
        <f>V41+Y41+AB41</f>
        <v>0</v>
      </c>
      <c r="AE41" s="69">
        <f>W41+Z41+AC41</f>
        <v>0</v>
      </c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5"/>
    </row>
    <row r="42" spans="1:42" ht="23.25" customHeight="1">
      <c r="A42" s="97"/>
      <c r="B42" s="102"/>
      <c r="C42" s="99"/>
      <c r="D42" s="101"/>
      <c r="E42" s="89"/>
      <c r="F42" s="89"/>
      <c r="G42" s="89"/>
      <c r="H42" s="91"/>
      <c r="I42" s="91"/>
      <c r="J42" s="94"/>
      <c r="K42" s="28"/>
      <c r="L42" s="85"/>
      <c r="M42" s="85"/>
      <c r="N42" s="85"/>
      <c r="O42" s="85"/>
      <c r="P42" s="85"/>
      <c r="Q42" s="82"/>
      <c r="R42" s="82"/>
      <c r="S42" s="82"/>
      <c r="T42" s="84"/>
      <c r="U42" s="80"/>
      <c r="V42" s="74"/>
      <c r="W42" s="80"/>
      <c r="X42" s="72"/>
      <c r="Y42" s="74"/>
      <c r="Z42" s="72"/>
      <c r="AA42" s="76"/>
      <c r="AB42" s="78"/>
      <c r="AC42" s="76"/>
      <c r="AD42" s="68"/>
      <c r="AE42" s="70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6"/>
    </row>
    <row r="43" spans="1:42" ht="23.25" customHeight="1">
      <c r="A43" s="97">
        <v>7</v>
      </c>
      <c r="B43" s="102"/>
      <c r="C43" s="98" t="s">
        <v>70</v>
      </c>
      <c r="D43" s="100" t="s">
        <v>4</v>
      </c>
      <c r="E43" s="88">
        <v>1</v>
      </c>
      <c r="F43" s="88">
        <v>17</v>
      </c>
      <c r="G43" s="88"/>
      <c r="H43" s="90"/>
      <c r="I43" s="90"/>
      <c r="J43" s="92">
        <v>1.27</v>
      </c>
      <c r="K43" s="28"/>
      <c r="L43" s="85">
        <f>IF(D43="GH/I1",G43*'Price list'!$D$10,IF(D43="GH/SI",G43*'Price list'!$E$10,IF(D43&lt;&gt;"GH/SI",0,IF(D43&lt;&gt;"GH/I",0))))</f>
        <v>0</v>
      </c>
      <c r="M43" s="85"/>
      <c r="N43" s="85">
        <f>$J43*$N$4</f>
        <v>50.089209677419355</v>
      </c>
      <c r="O43" s="85"/>
      <c r="P43" s="85">
        <f>IF(J43*$P$4&lt;6,6,J43*$P$4)</f>
        <v>12.7</v>
      </c>
      <c r="Q43" s="81">
        <f>(F43+H43)*0.3</f>
        <v>5.1</v>
      </c>
      <c r="R43" s="81">
        <v>1</v>
      </c>
      <c r="S43" s="81">
        <v>1</v>
      </c>
      <c r="T43" s="83">
        <f>(L43+M43+N43+O43+P43+Q43+R43+S43)*1.15</f>
        <v>80.37259112903224</v>
      </c>
      <c r="U43" s="79">
        <f t="shared" si="0"/>
        <v>80.37259112903224</v>
      </c>
      <c r="V43" s="73"/>
      <c r="W43" s="79">
        <f>U43*V43</f>
        <v>0</v>
      </c>
      <c r="X43" s="71">
        <f>T43</f>
        <v>80.37259112903224</v>
      </c>
      <c r="Y43" s="73"/>
      <c r="Z43" s="71">
        <f>X43*Y43</f>
        <v>0</v>
      </c>
      <c r="AA43" s="75">
        <f>T43+2</f>
        <v>82.37259112903224</v>
      </c>
      <c r="AB43" s="77"/>
      <c r="AC43" s="75">
        <f>AA43*AB43</f>
        <v>0</v>
      </c>
      <c r="AD43" s="67">
        <f>V43+Y43+AB43</f>
        <v>0</v>
      </c>
      <c r="AE43" s="69">
        <f>W43+Z43+AC43</f>
        <v>0</v>
      </c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5"/>
    </row>
    <row r="44" spans="1:42" ht="23.25" customHeight="1">
      <c r="A44" s="97"/>
      <c r="B44" s="102"/>
      <c r="C44" s="99"/>
      <c r="D44" s="101"/>
      <c r="E44" s="89"/>
      <c r="F44" s="89"/>
      <c r="G44" s="89"/>
      <c r="H44" s="91"/>
      <c r="I44" s="91"/>
      <c r="J44" s="93"/>
      <c r="K44" s="28"/>
      <c r="L44" s="85"/>
      <c r="M44" s="85"/>
      <c r="N44" s="85"/>
      <c r="O44" s="85"/>
      <c r="P44" s="85"/>
      <c r="Q44" s="82"/>
      <c r="R44" s="82"/>
      <c r="S44" s="82"/>
      <c r="T44" s="84"/>
      <c r="U44" s="80"/>
      <c r="V44" s="74"/>
      <c r="W44" s="80"/>
      <c r="X44" s="72"/>
      <c r="Y44" s="74"/>
      <c r="Z44" s="72"/>
      <c r="AA44" s="76"/>
      <c r="AB44" s="78"/>
      <c r="AC44" s="76"/>
      <c r="AD44" s="68"/>
      <c r="AE44" s="70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6"/>
    </row>
    <row r="45" spans="1:42" ht="23.25" customHeight="1">
      <c r="A45" s="97"/>
      <c r="B45" s="102"/>
      <c r="C45" s="98" t="s">
        <v>71</v>
      </c>
      <c r="D45" s="100" t="s">
        <v>3</v>
      </c>
      <c r="E45" s="88">
        <v>1</v>
      </c>
      <c r="F45" s="88">
        <v>17</v>
      </c>
      <c r="G45" s="88">
        <v>0.085</v>
      </c>
      <c r="H45" s="90"/>
      <c r="I45" s="90"/>
      <c r="J45" s="92">
        <v>1.27</v>
      </c>
      <c r="K45" s="28"/>
      <c r="L45" s="85">
        <f>IF(D45="GH/I1",G45*'Price list'!$D$10,IF(D45="GH/SI",G45*'Price list'!$E$10,IF(D45&lt;&gt;"GH/SI",0,IF(D45&lt;&gt;"GH/I",0))))</f>
        <v>31.450000000000003</v>
      </c>
      <c r="M45" s="85"/>
      <c r="N45" s="85">
        <f>$J45*$N$4</f>
        <v>50.089209677419355</v>
      </c>
      <c r="O45" s="85"/>
      <c r="P45" s="85">
        <f>IF(J45*$P$4&lt;6,6,J45*$P$4)</f>
        <v>12.7</v>
      </c>
      <c r="Q45" s="81">
        <f>(F45+H45)*0.3</f>
        <v>5.1</v>
      </c>
      <c r="R45" s="81">
        <v>1</v>
      </c>
      <c r="S45" s="81">
        <v>1</v>
      </c>
      <c r="T45" s="83">
        <f>(L45+M45+N45+O45+P45+Q45+R45+S45)*1.15</f>
        <v>116.54009112903226</v>
      </c>
      <c r="U45" s="79">
        <f t="shared" si="0"/>
        <v>116.54009112903226</v>
      </c>
      <c r="V45" s="73"/>
      <c r="W45" s="79">
        <f>U45*V45</f>
        <v>0</v>
      </c>
      <c r="X45" s="71">
        <f>T45</f>
        <v>116.54009112903226</v>
      </c>
      <c r="Y45" s="73"/>
      <c r="Z45" s="71">
        <f>X45*Y45</f>
        <v>0</v>
      </c>
      <c r="AA45" s="75">
        <f>T45+2</f>
        <v>118.54009112903226</v>
      </c>
      <c r="AB45" s="77"/>
      <c r="AC45" s="75">
        <f>AA45*AB45</f>
        <v>0</v>
      </c>
      <c r="AD45" s="67">
        <f>V45+Y45+AB45</f>
        <v>0</v>
      </c>
      <c r="AE45" s="69">
        <f>W45+Z45+AC45</f>
        <v>0</v>
      </c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5"/>
    </row>
    <row r="46" spans="1:42" ht="23.25" customHeight="1">
      <c r="A46" s="97"/>
      <c r="B46" s="102"/>
      <c r="C46" s="99"/>
      <c r="D46" s="101"/>
      <c r="E46" s="89"/>
      <c r="F46" s="89"/>
      <c r="G46" s="89"/>
      <c r="H46" s="91"/>
      <c r="I46" s="91"/>
      <c r="J46" s="93"/>
      <c r="K46" s="28"/>
      <c r="L46" s="85"/>
      <c r="M46" s="85"/>
      <c r="N46" s="85"/>
      <c r="O46" s="85"/>
      <c r="P46" s="85"/>
      <c r="Q46" s="82"/>
      <c r="R46" s="82"/>
      <c r="S46" s="82"/>
      <c r="T46" s="84"/>
      <c r="U46" s="80"/>
      <c r="V46" s="74"/>
      <c r="W46" s="80"/>
      <c r="X46" s="72"/>
      <c r="Y46" s="74"/>
      <c r="Z46" s="72"/>
      <c r="AA46" s="76"/>
      <c r="AB46" s="78"/>
      <c r="AC46" s="76"/>
      <c r="AD46" s="68"/>
      <c r="AE46" s="70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6"/>
    </row>
    <row r="47" spans="1:42" ht="23.25" customHeight="1">
      <c r="A47" s="97"/>
      <c r="B47" s="102"/>
      <c r="C47" s="98" t="s">
        <v>72</v>
      </c>
      <c r="D47" s="100" t="s">
        <v>2</v>
      </c>
      <c r="E47" s="88">
        <v>1</v>
      </c>
      <c r="F47" s="88">
        <v>17</v>
      </c>
      <c r="G47" s="88">
        <v>0.085</v>
      </c>
      <c r="H47" s="90"/>
      <c r="I47" s="90"/>
      <c r="J47" s="92">
        <v>1.27</v>
      </c>
      <c r="K47" s="28"/>
      <c r="L47" s="85">
        <f>IF(D47="GH/I1",G47*'Price list'!$D$10,IF(D47="GH/SI",G47*'Price list'!$E$10,IF(D47&lt;&gt;"GH/SI",0,IF(D47&lt;&gt;"GH/I",0))))</f>
        <v>46.75</v>
      </c>
      <c r="M47" s="85"/>
      <c r="N47" s="85">
        <f>$J47*$N$4</f>
        <v>50.089209677419355</v>
      </c>
      <c r="O47" s="85"/>
      <c r="P47" s="85">
        <f>IF(J47*$P$4&lt;6,6,J47*$P$4)</f>
        <v>12.7</v>
      </c>
      <c r="Q47" s="81">
        <f>(F47+H47)*0.3</f>
        <v>5.1</v>
      </c>
      <c r="R47" s="81">
        <v>1</v>
      </c>
      <c r="S47" s="81">
        <v>1</v>
      </c>
      <c r="T47" s="83">
        <f>(L47+M47+N47+O47+P47+Q47+R47+S47)*1.15</f>
        <v>134.13509112903225</v>
      </c>
      <c r="U47" s="79">
        <f t="shared" si="0"/>
        <v>134.13509112903225</v>
      </c>
      <c r="V47" s="73"/>
      <c r="W47" s="79">
        <f>U47*V47</f>
        <v>0</v>
      </c>
      <c r="X47" s="71">
        <f>T47</f>
        <v>134.13509112903225</v>
      </c>
      <c r="Y47" s="73"/>
      <c r="Z47" s="71">
        <f>X47*Y47</f>
        <v>0</v>
      </c>
      <c r="AA47" s="75">
        <f>T47+2</f>
        <v>136.13509112903225</v>
      </c>
      <c r="AB47" s="77"/>
      <c r="AC47" s="75">
        <f>AA47*AB47</f>
        <v>0</v>
      </c>
      <c r="AD47" s="67">
        <f>V47+Y47+AB47</f>
        <v>0</v>
      </c>
      <c r="AE47" s="69">
        <f>W47+Z47+AC47</f>
        <v>0</v>
      </c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5"/>
    </row>
    <row r="48" spans="1:42" ht="23.25" customHeight="1">
      <c r="A48" s="97"/>
      <c r="B48" s="102"/>
      <c r="C48" s="99"/>
      <c r="D48" s="101"/>
      <c r="E48" s="89"/>
      <c r="F48" s="89"/>
      <c r="G48" s="89"/>
      <c r="H48" s="91"/>
      <c r="I48" s="91"/>
      <c r="J48" s="93"/>
      <c r="K48" s="28"/>
      <c r="L48" s="85"/>
      <c r="M48" s="85"/>
      <c r="N48" s="85"/>
      <c r="O48" s="85"/>
      <c r="P48" s="85"/>
      <c r="Q48" s="82"/>
      <c r="R48" s="82"/>
      <c r="S48" s="82"/>
      <c r="T48" s="84"/>
      <c r="U48" s="80"/>
      <c r="V48" s="74"/>
      <c r="W48" s="80"/>
      <c r="X48" s="72"/>
      <c r="Y48" s="74"/>
      <c r="Z48" s="72"/>
      <c r="AA48" s="76"/>
      <c r="AB48" s="78"/>
      <c r="AC48" s="76"/>
      <c r="AD48" s="68"/>
      <c r="AE48" s="70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6"/>
    </row>
    <row r="49" spans="1:42" ht="23.25" customHeight="1">
      <c r="A49" s="97">
        <v>8</v>
      </c>
      <c r="B49" s="102"/>
      <c r="C49" s="98" t="s">
        <v>73</v>
      </c>
      <c r="D49" s="100" t="s">
        <v>4</v>
      </c>
      <c r="E49" s="88">
        <v>1.25</v>
      </c>
      <c r="F49" s="88">
        <v>14</v>
      </c>
      <c r="G49" s="88"/>
      <c r="H49" s="90"/>
      <c r="I49" s="90"/>
      <c r="J49" s="92">
        <v>1.5</v>
      </c>
      <c r="K49" s="28"/>
      <c r="L49" s="85">
        <f>IF(D49="GH/I1",G49*'Price list'!$D$10,IF(D49="GH/SI",G49*'Price list'!$E$10,IF(D49&lt;&gt;"GH/SI",0,IF(D49&lt;&gt;"GH/I",0))))</f>
        <v>0</v>
      </c>
      <c r="M49" s="85"/>
      <c r="N49" s="85">
        <f>$J49*$N$4</f>
        <v>59.16048387096774</v>
      </c>
      <c r="O49" s="85"/>
      <c r="P49" s="85">
        <f>IF(J49*$P$4&lt;6,6,J49*$P$4)</f>
        <v>15</v>
      </c>
      <c r="Q49" s="81">
        <f>(F49+H49)*0.3</f>
        <v>4.2</v>
      </c>
      <c r="R49" s="81">
        <v>1</v>
      </c>
      <c r="S49" s="81">
        <v>1</v>
      </c>
      <c r="T49" s="83">
        <f>(L49+M49+N49+O49+P49+Q49+R49+S49)*1.15</f>
        <v>92.4145564516129</v>
      </c>
      <c r="U49" s="79">
        <f t="shared" si="0"/>
        <v>92.4145564516129</v>
      </c>
      <c r="V49" s="73"/>
      <c r="W49" s="79">
        <f>U49*V49</f>
        <v>0</v>
      </c>
      <c r="X49" s="71">
        <f>T49</f>
        <v>92.4145564516129</v>
      </c>
      <c r="Y49" s="73"/>
      <c r="Z49" s="71">
        <f>X49*Y49</f>
        <v>0</v>
      </c>
      <c r="AA49" s="75">
        <f>T49+2</f>
        <v>94.4145564516129</v>
      </c>
      <c r="AB49" s="77"/>
      <c r="AC49" s="75">
        <f>AA49*AB49</f>
        <v>0</v>
      </c>
      <c r="AD49" s="67">
        <f>V49+Y49+AB49</f>
        <v>0</v>
      </c>
      <c r="AE49" s="69">
        <f>W49+Z49+AC49</f>
        <v>0</v>
      </c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5"/>
    </row>
    <row r="50" spans="1:42" ht="23.25" customHeight="1">
      <c r="A50" s="97"/>
      <c r="B50" s="102"/>
      <c r="C50" s="99"/>
      <c r="D50" s="101"/>
      <c r="E50" s="89"/>
      <c r="F50" s="89"/>
      <c r="G50" s="89"/>
      <c r="H50" s="91"/>
      <c r="I50" s="91"/>
      <c r="J50" s="93"/>
      <c r="K50" s="28"/>
      <c r="L50" s="85"/>
      <c r="M50" s="85"/>
      <c r="N50" s="85"/>
      <c r="O50" s="85"/>
      <c r="P50" s="85"/>
      <c r="Q50" s="82"/>
      <c r="R50" s="82"/>
      <c r="S50" s="82"/>
      <c r="T50" s="84"/>
      <c r="U50" s="80"/>
      <c r="V50" s="74"/>
      <c r="W50" s="80"/>
      <c r="X50" s="72"/>
      <c r="Y50" s="74"/>
      <c r="Z50" s="72"/>
      <c r="AA50" s="76"/>
      <c r="AB50" s="78"/>
      <c r="AC50" s="76"/>
      <c r="AD50" s="68"/>
      <c r="AE50" s="70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6"/>
    </row>
    <row r="51" spans="1:42" ht="23.25" customHeight="1">
      <c r="A51" s="97"/>
      <c r="B51" s="102"/>
      <c r="C51" s="98" t="s">
        <v>74</v>
      </c>
      <c r="D51" s="100" t="s">
        <v>3</v>
      </c>
      <c r="E51" s="88">
        <v>1.25</v>
      </c>
      <c r="F51" s="88">
        <v>14</v>
      </c>
      <c r="G51" s="88">
        <v>0.126</v>
      </c>
      <c r="H51" s="90"/>
      <c r="I51" s="90"/>
      <c r="J51" s="92">
        <v>1.5</v>
      </c>
      <c r="K51" s="28"/>
      <c r="L51" s="85">
        <f>IF(D51="GH/I1",G51*'Price list'!$D$10,IF(D51="GH/SI",G51*'Price list'!$E$10,IF(D51&lt;&gt;"GH/SI",0,IF(D51&lt;&gt;"GH/I",0))))</f>
        <v>46.62</v>
      </c>
      <c r="M51" s="85"/>
      <c r="N51" s="85">
        <f>$J51*$N$4</f>
        <v>59.16048387096774</v>
      </c>
      <c r="O51" s="85"/>
      <c r="P51" s="85">
        <f>IF(J51*$P$4&lt;6,6,J51*$P$4)</f>
        <v>15</v>
      </c>
      <c r="Q51" s="81">
        <f>(F51+H51)*0.3</f>
        <v>4.2</v>
      </c>
      <c r="R51" s="81">
        <v>1</v>
      </c>
      <c r="S51" s="81">
        <v>1</v>
      </c>
      <c r="T51" s="83">
        <f>(L51+M51+N51+O51+P51+Q51+R51+S51)*1.15</f>
        <v>146.0275564516129</v>
      </c>
      <c r="U51" s="79">
        <f t="shared" si="0"/>
        <v>146.0275564516129</v>
      </c>
      <c r="V51" s="73"/>
      <c r="W51" s="79">
        <f>U51*V51</f>
        <v>0</v>
      </c>
      <c r="X51" s="71">
        <f>T51</f>
        <v>146.0275564516129</v>
      </c>
      <c r="Y51" s="73"/>
      <c r="Z51" s="71">
        <f>X51*Y51</f>
        <v>0</v>
      </c>
      <c r="AA51" s="75">
        <f>T51+2</f>
        <v>148.0275564516129</v>
      </c>
      <c r="AB51" s="77"/>
      <c r="AC51" s="75">
        <f>AA51*AB51</f>
        <v>0</v>
      </c>
      <c r="AD51" s="67">
        <f>V51+Y51+AB51</f>
        <v>0</v>
      </c>
      <c r="AE51" s="69">
        <f>W51+Z51+AC51</f>
        <v>0</v>
      </c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5"/>
    </row>
    <row r="52" spans="1:42" ht="23.25" customHeight="1">
      <c r="A52" s="97"/>
      <c r="B52" s="102"/>
      <c r="C52" s="99"/>
      <c r="D52" s="101"/>
      <c r="E52" s="89"/>
      <c r="F52" s="89"/>
      <c r="G52" s="89"/>
      <c r="H52" s="91"/>
      <c r="I52" s="91"/>
      <c r="J52" s="93"/>
      <c r="K52" s="28"/>
      <c r="L52" s="85"/>
      <c r="M52" s="85"/>
      <c r="N52" s="85"/>
      <c r="O52" s="85"/>
      <c r="P52" s="85"/>
      <c r="Q52" s="82"/>
      <c r="R52" s="82"/>
      <c r="S52" s="82"/>
      <c r="T52" s="84"/>
      <c r="U52" s="80"/>
      <c r="V52" s="74"/>
      <c r="W52" s="80"/>
      <c r="X52" s="72"/>
      <c r="Y52" s="74"/>
      <c r="Z52" s="72"/>
      <c r="AA52" s="76"/>
      <c r="AB52" s="78"/>
      <c r="AC52" s="76"/>
      <c r="AD52" s="68"/>
      <c r="AE52" s="70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6"/>
    </row>
    <row r="53" spans="1:42" ht="23.25" customHeight="1">
      <c r="A53" s="97"/>
      <c r="B53" s="102"/>
      <c r="C53" s="98" t="s">
        <v>75</v>
      </c>
      <c r="D53" s="100" t="s">
        <v>2</v>
      </c>
      <c r="E53" s="88">
        <v>1.25</v>
      </c>
      <c r="F53" s="88">
        <v>14</v>
      </c>
      <c r="G53" s="88">
        <v>0.126</v>
      </c>
      <c r="H53" s="90"/>
      <c r="I53" s="90"/>
      <c r="J53" s="92">
        <v>1.5</v>
      </c>
      <c r="K53" s="28"/>
      <c r="L53" s="85">
        <f>IF(D53="GH/I1",G53*'Price list'!$D$10,IF(D53="GH/SI",G53*'Price list'!$E$10,IF(D53&lt;&gt;"GH/SI",0,IF(D53&lt;&gt;"GH/I",0))))</f>
        <v>69.3</v>
      </c>
      <c r="M53" s="85"/>
      <c r="N53" s="85">
        <f>$J53*$N$4</f>
        <v>59.16048387096774</v>
      </c>
      <c r="O53" s="85"/>
      <c r="P53" s="85">
        <f>IF(J53*$P$4&lt;6,6,J53*$P$4)</f>
        <v>15</v>
      </c>
      <c r="Q53" s="81">
        <f>(F53+H53)*0.3</f>
        <v>4.2</v>
      </c>
      <c r="R53" s="81">
        <v>1</v>
      </c>
      <c r="S53" s="81">
        <v>1</v>
      </c>
      <c r="T53" s="83">
        <f>(L53+M53+N53+O53+P53+Q53+R53+S53)*1.15</f>
        <v>172.10955645161286</v>
      </c>
      <c r="U53" s="79">
        <f t="shared" si="0"/>
        <v>172.10955645161286</v>
      </c>
      <c r="V53" s="73"/>
      <c r="W53" s="79">
        <f>U53*V53</f>
        <v>0</v>
      </c>
      <c r="X53" s="71">
        <f>T53</f>
        <v>172.10955645161286</v>
      </c>
      <c r="Y53" s="73"/>
      <c r="Z53" s="71">
        <f>X53*Y53</f>
        <v>0</v>
      </c>
      <c r="AA53" s="75">
        <f>T53+2</f>
        <v>174.10955645161286</v>
      </c>
      <c r="AB53" s="77"/>
      <c r="AC53" s="75">
        <f>AA53*AB53</f>
        <v>0</v>
      </c>
      <c r="AD53" s="67">
        <f>V53+Y53+AB53</f>
        <v>0</v>
      </c>
      <c r="AE53" s="69">
        <f>W53+Z53+AC53</f>
        <v>0</v>
      </c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5"/>
    </row>
    <row r="54" spans="1:42" ht="23.25" customHeight="1">
      <c r="A54" s="97"/>
      <c r="B54" s="102"/>
      <c r="C54" s="99"/>
      <c r="D54" s="101"/>
      <c r="E54" s="89"/>
      <c r="F54" s="89"/>
      <c r="G54" s="89"/>
      <c r="H54" s="91"/>
      <c r="I54" s="91"/>
      <c r="J54" s="93"/>
      <c r="K54" s="28"/>
      <c r="L54" s="85"/>
      <c r="M54" s="85"/>
      <c r="N54" s="85"/>
      <c r="O54" s="85"/>
      <c r="P54" s="85"/>
      <c r="Q54" s="82"/>
      <c r="R54" s="82"/>
      <c r="S54" s="82"/>
      <c r="T54" s="84"/>
      <c r="U54" s="80"/>
      <c r="V54" s="74"/>
      <c r="W54" s="80"/>
      <c r="X54" s="72"/>
      <c r="Y54" s="74"/>
      <c r="Z54" s="72"/>
      <c r="AA54" s="76"/>
      <c r="AB54" s="78"/>
      <c r="AC54" s="76"/>
      <c r="AD54" s="68"/>
      <c r="AE54" s="70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6"/>
    </row>
    <row r="55" spans="1:42" ht="23.25" customHeight="1">
      <c r="A55" s="97">
        <v>9</v>
      </c>
      <c r="B55" s="102"/>
      <c r="C55" s="98" t="s">
        <v>76</v>
      </c>
      <c r="D55" s="100" t="s">
        <v>4</v>
      </c>
      <c r="E55" s="88">
        <v>1.5</v>
      </c>
      <c r="F55" s="88">
        <v>12</v>
      </c>
      <c r="G55" s="88"/>
      <c r="H55" s="90"/>
      <c r="I55" s="90"/>
      <c r="J55" s="92">
        <v>1.8</v>
      </c>
      <c r="K55" s="28"/>
      <c r="L55" s="85">
        <f>IF(D55="GH/I1",G55*'Price list'!$D$10,IF(D55="GH/SI",G55*'Price list'!$E$10,IF(D55&lt;&gt;"GH/SI",0,IF(D55&lt;&gt;"GH/I",0))))</f>
        <v>0</v>
      </c>
      <c r="M55" s="85"/>
      <c r="N55" s="85">
        <f>$J55*$N$4</f>
        <v>70.99258064516128</v>
      </c>
      <c r="O55" s="85"/>
      <c r="P55" s="85">
        <f>IF(J55*$P$4&lt;6,6,J55*$P$4)</f>
        <v>18</v>
      </c>
      <c r="Q55" s="81">
        <f>(F55+H55)*0.3</f>
        <v>3.5999999999999996</v>
      </c>
      <c r="R55" s="81">
        <v>1</v>
      </c>
      <c r="S55" s="81">
        <v>1</v>
      </c>
      <c r="T55" s="83">
        <f>(L55+M55+N55+O55+P55+Q55+R55+S55)*1.15</f>
        <v>108.78146774193546</v>
      </c>
      <c r="U55" s="79">
        <f t="shared" si="0"/>
        <v>108.78146774193546</v>
      </c>
      <c r="V55" s="73"/>
      <c r="W55" s="79">
        <f>U55*V55</f>
        <v>0</v>
      </c>
      <c r="X55" s="71">
        <f>T55</f>
        <v>108.78146774193546</v>
      </c>
      <c r="Y55" s="73"/>
      <c r="Z55" s="71">
        <f>X55*Y55</f>
        <v>0</v>
      </c>
      <c r="AA55" s="75">
        <f>T55+2</f>
        <v>110.78146774193546</v>
      </c>
      <c r="AB55" s="77"/>
      <c r="AC55" s="75">
        <f>AA55*AB55</f>
        <v>0</v>
      </c>
      <c r="AD55" s="67">
        <f>V55+Y55+AB55</f>
        <v>0</v>
      </c>
      <c r="AE55" s="69">
        <f>W55+Z55+AC55</f>
        <v>0</v>
      </c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5"/>
    </row>
    <row r="56" spans="1:42" ht="23.25" customHeight="1">
      <c r="A56" s="97"/>
      <c r="B56" s="102"/>
      <c r="C56" s="99"/>
      <c r="D56" s="101"/>
      <c r="E56" s="89"/>
      <c r="F56" s="89"/>
      <c r="G56" s="89"/>
      <c r="H56" s="91"/>
      <c r="I56" s="91"/>
      <c r="J56" s="93"/>
      <c r="K56" s="28"/>
      <c r="L56" s="85"/>
      <c r="M56" s="85"/>
      <c r="N56" s="85"/>
      <c r="O56" s="85"/>
      <c r="P56" s="85"/>
      <c r="Q56" s="82"/>
      <c r="R56" s="82"/>
      <c r="S56" s="82"/>
      <c r="T56" s="84"/>
      <c r="U56" s="80"/>
      <c r="V56" s="74"/>
      <c r="W56" s="80"/>
      <c r="X56" s="72"/>
      <c r="Y56" s="74"/>
      <c r="Z56" s="72"/>
      <c r="AA56" s="76"/>
      <c r="AB56" s="78"/>
      <c r="AC56" s="76"/>
      <c r="AD56" s="68"/>
      <c r="AE56" s="70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6"/>
    </row>
    <row r="57" spans="1:42" ht="23.25" customHeight="1">
      <c r="A57" s="97"/>
      <c r="B57" s="102"/>
      <c r="C57" s="98" t="s">
        <v>77</v>
      </c>
      <c r="D57" s="100" t="s">
        <v>3</v>
      </c>
      <c r="E57" s="88">
        <v>1.5</v>
      </c>
      <c r="F57" s="88">
        <v>12</v>
      </c>
      <c r="G57" s="88">
        <v>0.168</v>
      </c>
      <c r="H57" s="90"/>
      <c r="I57" s="90"/>
      <c r="J57" s="92">
        <v>1.8</v>
      </c>
      <c r="K57" s="28"/>
      <c r="L57" s="85">
        <f>IF(D57="GH/I1",G57*'Price list'!$D$10,IF(D57="GH/SI",G57*'Price list'!$E$10,IF(D57&lt;&gt;"GH/SI",0,IF(D57&lt;&gt;"GH/I",0))))</f>
        <v>62.160000000000004</v>
      </c>
      <c r="M57" s="85"/>
      <c r="N57" s="85">
        <f>$J57*$N$4</f>
        <v>70.99258064516128</v>
      </c>
      <c r="O57" s="85"/>
      <c r="P57" s="85">
        <f>IF(J57*$P$4&lt;6,6,J57*$P$4)</f>
        <v>18</v>
      </c>
      <c r="Q57" s="81">
        <f>(F57+H57)*0.3</f>
        <v>3.5999999999999996</v>
      </c>
      <c r="R57" s="81">
        <v>1</v>
      </c>
      <c r="S57" s="81">
        <v>1</v>
      </c>
      <c r="T57" s="83">
        <f>(L57+M57+N57+O57+P57+Q57+R57+S57)*1.15</f>
        <v>180.26546774193548</v>
      </c>
      <c r="U57" s="79">
        <f t="shared" si="0"/>
        <v>180.26546774193548</v>
      </c>
      <c r="V57" s="73"/>
      <c r="W57" s="79">
        <f>U57*V57</f>
        <v>0</v>
      </c>
      <c r="X57" s="71">
        <f>T57</f>
        <v>180.26546774193548</v>
      </c>
      <c r="Y57" s="73"/>
      <c r="Z57" s="71">
        <f>X57*Y57</f>
        <v>0</v>
      </c>
      <c r="AA57" s="75">
        <f>T57+2</f>
        <v>182.26546774193548</v>
      </c>
      <c r="AB57" s="77"/>
      <c r="AC57" s="75">
        <f>AA57*AB57</f>
        <v>0</v>
      </c>
      <c r="AD57" s="67">
        <f>V57+Y57+AB57</f>
        <v>0</v>
      </c>
      <c r="AE57" s="69">
        <f>W57+Z57+AC57</f>
        <v>0</v>
      </c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5"/>
    </row>
    <row r="58" spans="1:42" ht="23.25" customHeight="1">
      <c r="A58" s="97"/>
      <c r="B58" s="102"/>
      <c r="C58" s="99"/>
      <c r="D58" s="101"/>
      <c r="E58" s="89"/>
      <c r="F58" s="89"/>
      <c r="G58" s="89"/>
      <c r="H58" s="91"/>
      <c r="I58" s="91"/>
      <c r="J58" s="93"/>
      <c r="K58" s="28"/>
      <c r="L58" s="85"/>
      <c r="M58" s="85"/>
      <c r="N58" s="85"/>
      <c r="O58" s="85"/>
      <c r="P58" s="85"/>
      <c r="Q58" s="82"/>
      <c r="R58" s="82"/>
      <c r="S58" s="82"/>
      <c r="T58" s="84"/>
      <c r="U58" s="80"/>
      <c r="V58" s="74"/>
      <c r="W58" s="80"/>
      <c r="X58" s="72"/>
      <c r="Y58" s="74"/>
      <c r="Z58" s="72"/>
      <c r="AA58" s="76"/>
      <c r="AB58" s="78"/>
      <c r="AC58" s="76"/>
      <c r="AD58" s="68"/>
      <c r="AE58" s="70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6"/>
    </row>
    <row r="59" spans="1:42" ht="23.25" customHeight="1">
      <c r="A59" s="97"/>
      <c r="B59" s="102"/>
      <c r="C59" s="98" t="s">
        <v>78</v>
      </c>
      <c r="D59" s="100" t="s">
        <v>2</v>
      </c>
      <c r="E59" s="88">
        <v>1.5</v>
      </c>
      <c r="F59" s="88">
        <v>12</v>
      </c>
      <c r="G59" s="88">
        <v>0.168</v>
      </c>
      <c r="H59" s="90"/>
      <c r="I59" s="90"/>
      <c r="J59" s="92">
        <v>1.8</v>
      </c>
      <c r="K59" s="28"/>
      <c r="L59" s="85">
        <f>IF(D59="GH/I1",G59*'Price list'!$D$10,IF(D59="GH/SI",G59*'Price list'!$E$10,IF(D59&lt;&gt;"GH/SI",0,IF(D59&lt;&gt;"GH/I",0))))</f>
        <v>92.4</v>
      </c>
      <c r="M59" s="85"/>
      <c r="N59" s="85">
        <f>$J59*$N$4</f>
        <v>70.99258064516128</v>
      </c>
      <c r="O59" s="85"/>
      <c r="P59" s="85">
        <f>IF(J59*$P$4&lt;6,6,J59*$P$4)</f>
        <v>18</v>
      </c>
      <c r="Q59" s="81">
        <f>(F59+H59)*0.3</f>
        <v>3.5999999999999996</v>
      </c>
      <c r="R59" s="81">
        <v>1</v>
      </c>
      <c r="S59" s="81">
        <v>1</v>
      </c>
      <c r="T59" s="83">
        <f>(L59+M59+N59+O59+P59+Q59+R59+S59)*1.15</f>
        <v>215.04146774193543</v>
      </c>
      <c r="U59" s="79">
        <f t="shared" si="0"/>
        <v>215.04146774193543</v>
      </c>
      <c r="V59" s="73"/>
      <c r="W59" s="79">
        <f>U59*V59</f>
        <v>0</v>
      </c>
      <c r="X59" s="71">
        <f>T59</f>
        <v>215.04146774193543</v>
      </c>
      <c r="Y59" s="73"/>
      <c r="Z59" s="71">
        <f>X59*Y59</f>
        <v>0</v>
      </c>
      <c r="AA59" s="75">
        <f>T59+2</f>
        <v>217.04146774193543</v>
      </c>
      <c r="AB59" s="77"/>
      <c r="AC59" s="75">
        <f>AA59*AB59</f>
        <v>0</v>
      </c>
      <c r="AD59" s="67">
        <f>V59+Y59+AB59</f>
        <v>0</v>
      </c>
      <c r="AE59" s="69">
        <f>W59+Z59+AC59</f>
        <v>0</v>
      </c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5"/>
    </row>
    <row r="60" spans="1:42" ht="23.25" customHeight="1">
      <c r="A60" s="97"/>
      <c r="B60" s="102"/>
      <c r="C60" s="99"/>
      <c r="D60" s="101"/>
      <c r="E60" s="89"/>
      <c r="F60" s="89"/>
      <c r="G60" s="89"/>
      <c r="H60" s="91"/>
      <c r="I60" s="91"/>
      <c r="J60" s="93"/>
      <c r="K60" s="28"/>
      <c r="L60" s="85"/>
      <c r="M60" s="85"/>
      <c r="N60" s="85"/>
      <c r="O60" s="85"/>
      <c r="P60" s="85"/>
      <c r="Q60" s="82"/>
      <c r="R60" s="82"/>
      <c r="S60" s="82"/>
      <c r="T60" s="84"/>
      <c r="U60" s="80"/>
      <c r="V60" s="74"/>
      <c r="W60" s="80"/>
      <c r="X60" s="72"/>
      <c r="Y60" s="74"/>
      <c r="Z60" s="72"/>
      <c r="AA60" s="76"/>
      <c r="AB60" s="78"/>
      <c r="AC60" s="76"/>
      <c r="AD60" s="68"/>
      <c r="AE60" s="70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6"/>
    </row>
    <row r="61" spans="1:42" ht="23.25" customHeight="1">
      <c r="A61" s="97">
        <v>10</v>
      </c>
      <c r="B61" s="102"/>
      <c r="C61" s="98" t="s">
        <v>61</v>
      </c>
      <c r="D61" s="100" t="s">
        <v>4</v>
      </c>
      <c r="E61" s="88">
        <v>1</v>
      </c>
      <c r="F61" s="88">
        <v>17</v>
      </c>
      <c r="G61" s="88"/>
      <c r="H61" s="90"/>
      <c r="I61" s="90"/>
      <c r="J61" s="92">
        <v>0.9</v>
      </c>
      <c r="K61" s="28"/>
      <c r="L61" s="85">
        <f>IF(D61="GH/I1",G61*'Price list'!$D$10,IF(D61="GH/SI",G61*'Price list'!$E$10,IF(D61&lt;&gt;"GH/SI",0,IF(D61&lt;&gt;"GH/I",0))))</f>
        <v>0</v>
      </c>
      <c r="M61" s="85"/>
      <c r="N61" s="85">
        <f>$J61*$N$4</f>
        <v>35.49629032258064</v>
      </c>
      <c r="O61" s="85"/>
      <c r="P61" s="85">
        <f>IF(J61*$P$4&lt;6,6,J61*$P$4)</f>
        <v>9</v>
      </c>
      <c r="Q61" s="81">
        <f>(F61+H61)*0.3</f>
        <v>5.1</v>
      </c>
      <c r="R61" s="81">
        <v>1</v>
      </c>
      <c r="S61" s="81">
        <v>1</v>
      </c>
      <c r="T61" s="83">
        <f>(L61+M61+N61+O61+P61+Q61+R61+S61)*1.15</f>
        <v>59.335733870967736</v>
      </c>
      <c r="U61" s="79">
        <f t="shared" si="0"/>
        <v>59.335733870967736</v>
      </c>
      <c r="V61" s="73"/>
      <c r="W61" s="79">
        <f>U61*V61</f>
        <v>0</v>
      </c>
      <c r="X61" s="71">
        <f>T61</f>
        <v>59.335733870967736</v>
      </c>
      <c r="Y61" s="73"/>
      <c r="Z61" s="71">
        <f>X61*Y61</f>
        <v>0</v>
      </c>
      <c r="AA61" s="75">
        <f>T61+2</f>
        <v>61.335733870967736</v>
      </c>
      <c r="AB61" s="77"/>
      <c r="AC61" s="75">
        <f>AA61*AB61</f>
        <v>0</v>
      </c>
      <c r="AD61" s="67">
        <f>V61+Y61+AB61</f>
        <v>0</v>
      </c>
      <c r="AE61" s="69">
        <f>W61+Z61+AC61</f>
        <v>0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5"/>
    </row>
    <row r="62" spans="1:42" ht="23.25" customHeight="1">
      <c r="A62" s="97"/>
      <c r="B62" s="102"/>
      <c r="C62" s="99"/>
      <c r="D62" s="101"/>
      <c r="E62" s="89"/>
      <c r="F62" s="89"/>
      <c r="G62" s="89"/>
      <c r="H62" s="91"/>
      <c r="I62" s="91"/>
      <c r="J62" s="93"/>
      <c r="K62" s="28"/>
      <c r="L62" s="85"/>
      <c r="M62" s="85"/>
      <c r="N62" s="85"/>
      <c r="O62" s="85"/>
      <c r="P62" s="85"/>
      <c r="Q62" s="82"/>
      <c r="R62" s="82"/>
      <c r="S62" s="82"/>
      <c r="T62" s="84"/>
      <c r="U62" s="80"/>
      <c r="V62" s="74"/>
      <c r="W62" s="80"/>
      <c r="X62" s="72"/>
      <c r="Y62" s="74"/>
      <c r="Z62" s="72"/>
      <c r="AA62" s="76"/>
      <c r="AB62" s="78"/>
      <c r="AC62" s="76"/>
      <c r="AD62" s="68"/>
      <c r="AE62" s="70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6"/>
    </row>
    <row r="63" spans="1:42" ht="23.25" customHeight="1">
      <c r="A63" s="97"/>
      <c r="B63" s="102"/>
      <c r="C63" s="98" t="s">
        <v>62</v>
      </c>
      <c r="D63" s="100" t="s">
        <v>3</v>
      </c>
      <c r="E63" s="88">
        <v>1</v>
      </c>
      <c r="F63" s="88">
        <v>17</v>
      </c>
      <c r="G63" s="88">
        <v>0.085</v>
      </c>
      <c r="H63" s="90"/>
      <c r="I63" s="90"/>
      <c r="J63" s="92">
        <v>0.9</v>
      </c>
      <c r="K63" s="28"/>
      <c r="L63" s="85">
        <f>IF(D63="GH/I1",G63*'Price list'!$D$10,IF(D63="GH/SI",G63*'Price list'!$E$10,IF(D63&lt;&gt;"GH/SI",0,IF(D63&lt;&gt;"GH/I",0))))</f>
        <v>31.450000000000003</v>
      </c>
      <c r="M63" s="85"/>
      <c r="N63" s="85">
        <f>$J63*$N$4</f>
        <v>35.49629032258064</v>
      </c>
      <c r="O63" s="85"/>
      <c r="P63" s="85">
        <f>IF(J63*$P$4&lt;6,6,J63*$P$4)</f>
        <v>9</v>
      </c>
      <c r="Q63" s="81">
        <f>(F63+H63)*0.3</f>
        <v>5.1</v>
      </c>
      <c r="R63" s="81">
        <v>1</v>
      </c>
      <c r="S63" s="81">
        <v>1</v>
      </c>
      <c r="T63" s="83">
        <f>(L63+M63+N63+O63+P63+Q63+R63+S63)*1.15</f>
        <v>95.50323387096772</v>
      </c>
      <c r="U63" s="79">
        <f t="shared" si="0"/>
        <v>95.50323387096772</v>
      </c>
      <c r="V63" s="73"/>
      <c r="W63" s="79">
        <f>U63*V63</f>
        <v>0</v>
      </c>
      <c r="X63" s="71">
        <f>T63</f>
        <v>95.50323387096772</v>
      </c>
      <c r="Y63" s="73"/>
      <c r="Z63" s="71">
        <f>X63*Y63</f>
        <v>0</v>
      </c>
      <c r="AA63" s="75">
        <f>T63+2</f>
        <v>97.50323387096772</v>
      </c>
      <c r="AB63" s="77"/>
      <c r="AC63" s="75">
        <f>AA63*AB63</f>
        <v>0</v>
      </c>
      <c r="AD63" s="67">
        <f>V63+Y63+AB63</f>
        <v>0</v>
      </c>
      <c r="AE63" s="69">
        <f>W63+Z63+AC63</f>
        <v>0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5"/>
    </row>
    <row r="64" spans="1:42" ht="23.25" customHeight="1">
      <c r="A64" s="97"/>
      <c r="B64" s="102"/>
      <c r="C64" s="99"/>
      <c r="D64" s="101"/>
      <c r="E64" s="89"/>
      <c r="F64" s="89"/>
      <c r="G64" s="89"/>
      <c r="H64" s="91"/>
      <c r="I64" s="91"/>
      <c r="J64" s="93"/>
      <c r="K64" s="28"/>
      <c r="L64" s="85"/>
      <c r="M64" s="85"/>
      <c r="N64" s="85"/>
      <c r="O64" s="85"/>
      <c r="P64" s="85"/>
      <c r="Q64" s="82"/>
      <c r="R64" s="82"/>
      <c r="S64" s="82"/>
      <c r="T64" s="84"/>
      <c r="U64" s="80"/>
      <c r="V64" s="74"/>
      <c r="W64" s="80"/>
      <c r="X64" s="72"/>
      <c r="Y64" s="74"/>
      <c r="Z64" s="72"/>
      <c r="AA64" s="76"/>
      <c r="AB64" s="78"/>
      <c r="AC64" s="76"/>
      <c r="AD64" s="68"/>
      <c r="AE64" s="70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6"/>
    </row>
    <row r="65" spans="1:42" ht="23.25" customHeight="1">
      <c r="A65" s="97"/>
      <c r="B65" s="102"/>
      <c r="C65" s="98" t="s">
        <v>63</v>
      </c>
      <c r="D65" s="100" t="s">
        <v>2</v>
      </c>
      <c r="E65" s="88">
        <v>1</v>
      </c>
      <c r="F65" s="88">
        <v>17</v>
      </c>
      <c r="G65" s="88">
        <v>0.085</v>
      </c>
      <c r="H65" s="90"/>
      <c r="I65" s="90"/>
      <c r="J65" s="92">
        <v>0.9</v>
      </c>
      <c r="K65" s="28"/>
      <c r="L65" s="85">
        <f>IF(D65="GH/I1",G65*'Price list'!$D$10,IF(D65="GH/SI",G65*'Price list'!$E$10,IF(D65&lt;&gt;"GH/SI",0,IF(D65&lt;&gt;"GH/I",0))))</f>
        <v>46.75</v>
      </c>
      <c r="M65" s="85"/>
      <c r="N65" s="85">
        <f>$J65*$N$4</f>
        <v>35.49629032258064</v>
      </c>
      <c r="O65" s="85"/>
      <c r="P65" s="85">
        <f>IF(J65*$P$4&lt;6,6,J65*$P$4)</f>
        <v>9</v>
      </c>
      <c r="Q65" s="81">
        <f>(F65+H65)*0.3</f>
        <v>5.1</v>
      </c>
      <c r="R65" s="81">
        <v>1</v>
      </c>
      <c r="S65" s="81">
        <v>1</v>
      </c>
      <c r="T65" s="83">
        <f>(L65+M65+N65+O65+P65+Q65+R65+S65)*1.15</f>
        <v>113.09823387096773</v>
      </c>
      <c r="U65" s="79">
        <f t="shared" si="0"/>
        <v>113.09823387096773</v>
      </c>
      <c r="V65" s="73"/>
      <c r="W65" s="79">
        <f>U65*V65</f>
        <v>0</v>
      </c>
      <c r="X65" s="71">
        <f>T65</f>
        <v>113.09823387096773</v>
      </c>
      <c r="Y65" s="73"/>
      <c r="Z65" s="71">
        <f>X65*Y65</f>
        <v>0</v>
      </c>
      <c r="AA65" s="75">
        <f>T65+2</f>
        <v>115.09823387096773</v>
      </c>
      <c r="AB65" s="77"/>
      <c r="AC65" s="75">
        <f>AA65*AB65</f>
        <v>0</v>
      </c>
      <c r="AD65" s="67">
        <f>V65+Y65+AB65</f>
        <v>0</v>
      </c>
      <c r="AE65" s="69">
        <f>W65+Z65+AC65</f>
        <v>0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5"/>
    </row>
    <row r="66" spans="1:42" ht="23.25" customHeight="1">
      <c r="A66" s="97"/>
      <c r="B66" s="102"/>
      <c r="C66" s="99"/>
      <c r="D66" s="101"/>
      <c r="E66" s="89"/>
      <c r="F66" s="89"/>
      <c r="G66" s="89"/>
      <c r="H66" s="91"/>
      <c r="I66" s="91"/>
      <c r="J66" s="93"/>
      <c r="K66" s="28"/>
      <c r="L66" s="85"/>
      <c r="M66" s="85"/>
      <c r="N66" s="85"/>
      <c r="O66" s="85"/>
      <c r="P66" s="85"/>
      <c r="Q66" s="82"/>
      <c r="R66" s="82"/>
      <c r="S66" s="82"/>
      <c r="T66" s="84"/>
      <c r="U66" s="80"/>
      <c r="V66" s="74"/>
      <c r="W66" s="80"/>
      <c r="X66" s="72"/>
      <c r="Y66" s="74"/>
      <c r="Z66" s="72"/>
      <c r="AA66" s="76"/>
      <c r="AB66" s="78"/>
      <c r="AC66" s="76"/>
      <c r="AD66" s="68"/>
      <c r="AE66" s="70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6"/>
    </row>
    <row r="67" spans="1:42" ht="23.25" customHeight="1">
      <c r="A67" s="97">
        <v>11</v>
      </c>
      <c r="B67" s="102"/>
      <c r="C67" s="98" t="s">
        <v>64</v>
      </c>
      <c r="D67" s="100" t="s">
        <v>4</v>
      </c>
      <c r="E67" s="88">
        <v>1.25</v>
      </c>
      <c r="F67" s="88">
        <v>15</v>
      </c>
      <c r="G67" s="88"/>
      <c r="H67" s="90"/>
      <c r="I67" s="90"/>
      <c r="J67" s="92">
        <v>1.4</v>
      </c>
      <c r="K67" s="28"/>
      <c r="L67" s="85">
        <f>IF(D67="GH/I1",G67*'Price list'!$D$10,IF(D67="GH/SI",G67*'Price list'!$E$10,IF(D67&lt;&gt;"GH/SI",0,IF(D67&lt;&gt;"GH/I",0))))</f>
        <v>0</v>
      </c>
      <c r="M67" s="85"/>
      <c r="N67" s="85">
        <f>$J67*$N$4</f>
        <v>55.21645161290322</v>
      </c>
      <c r="O67" s="85"/>
      <c r="P67" s="85">
        <f>IF(J67*$P$4&lt;6,6,J67*$P$4)</f>
        <v>14</v>
      </c>
      <c r="Q67" s="81">
        <f>(F67+H67)*0.3</f>
        <v>4.5</v>
      </c>
      <c r="R67" s="81">
        <v>1</v>
      </c>
      <c r="S67" s="81">
        <v>1</v>
      </c>
      <c r="T67" s="83">
        <f>(L67+M67+N67+O67+P67+Q67+R67+S67)*1.15</f>
        <v>87.07391935483871</v>
      </c>
      <c r="U67" s="79">
        <f t="shared" si="0"/>
        <v>87.07391935483871</v>
      </c>
      <c r="V67" s="73"/>
      <c r="W67" s="79">
        <f>U67*V67</f>
        <v>0</v>
      </c>
      <c r="X67" s="71">
        <f>T67</f>
        <v>87.07391935483871</v>
      </c>
      <c r="Y67" s="73"/>
      <c r="Z67" s="71">
        <f>X67*Y67</f>
        <v>0</v>
      </c>
      <c r="AA67" s="75">
        <f>T67+2</f>
        <v>89.07391935483871</v>
      </c>
      <c r="AB67" s="77"/>
      <c r="AC67" s="75">
        <f>AA67*AB67</f>
        <v>0</v>
      </c>
      <c r="AD67" s="67">
        <f>V67+Y67+AB67</f>
        <v>0</v>
      </c>
      <c r="AE67" s="69">
        <f>W67+Z67+AC67</f>
        <v>0</v>
      </c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5"/>
    </row>
    <row r="68" spans="1:42" ht="23.25" customHeight="1">
      <c r="A68" s="97"/>
      <c r="B68" s="102"/>
      <c r="C68" s="99"/>
      <c r="D68" s="101"/>
      <c r="E68" s="89"/>
      <c r="F68" s="89"/>
      <c r="G68" s="89"/>
      <c r="H68" s="91"/>
      <c r="I68" s="91"/>
      <c r="J68" s="93"/>
      <c r="K68" s="28"/>
      <c r="L68" s="85"/>
      <c r="M68" s="85"/>
      <c r="N68" s="85"/>
      <c r="O68" s="85"/>
      <c r="P68" s="85"/>
      <c r="Q68" s="82"/>
      <c r="R68" s="82"/>
      <c r="S68" s="82"/>
      <c r="T68" s="84"/>
      <c r="U68" s="80"/>
      <c r="V68" s="74"/>
      <c r="W68" s="80"/>
      <c r="X68" s="72"/>
      <c r="Y68" s="74"/>
      <c r="Z68" s="72"/>
      <c r="AA68" s="76"/>
      <c r="AB68" s="78"/>
      <c r="AC68" s="76"/>
      <c r="AD68" s="68"/>
      <c r="AE68" s="70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6"/>
    </row>
    <row r="69" spans="1:42" ht="23.25" customHeight="1">
      <c r="A69" s="97"/>
      <c r="B69" s="102"/>
      <c r="C69" s="98" t="s">
        <v>65</v>
      </c>
      <c r="D69" s="100" t="s">
        <v>3</v>
      </c>
      <c r="E69" s="88">
        <v>1.25</v>
      </c>
      <c r="F69" s="88">
        <v>15</v>
      </c>
      <c r="G69" s="88">
        <v>0.135</v>
      </c>
      <c r="H69" s="90"/>
      <c r="I69" s="90"/>
      <c r="J69" s="92">
        <v>1.4</v>
      </c>
      <c r="K69" s="28"/>
      <c r="L69" s="85">
        <f>IF(D69="GH/I1",G69*'Price list'!$D$10,IF(D69="GH/SI",G69*'Price list'!$E$10,IF(D69&lt;&gt;"GH/SI",0,IF(D69&lt;&gt;"GH/I",0))))</f>
        <v>49.95</v>
      </c>
      <c r="M69" s="85"/>
      <c r="N69" s="85">
        <f>$J69*$N$4</f>
        <v>55.21645161290322</v>
      </c>
      <c r="O69" s="85"/>
      <c r="P69" s="85">
        <f>IF(J69*$P$4&lt;6,6,J69*$P$4)</f>
        <v>14</v>
      </c>
      <c r="Q69" s="81">
        <f>(F69+H69)*0.3</f>
        <v>4.5</v>
      </c>
      <c r="R69" s="81">
        <v>1</v>
      </c>
      <c r="S69" s="81">
        <v>1</v>
      </c>
      <c r="T69" s="83">
        <f>(L69+M69+N69+O69+P69+Q69+R69+S69)*1.15</f>
        <v>144.5164193548387</v>
      </c>
      <c r="U69" s="79">
        <f t="shared" si="0"/>
        <v>144.5164193548387</v>
      </c>
      <c r="V69" s="73"/>
      <c r="W69" s="79">
        <f>U69*V69</f>
        <v>0</v>
      </c>
      <c r="X69" s="71">
        <f>T69</f>
        <v>144.5164193548387</v>
      </c>
      <c r="Y69" s="73"/>
      <c r="Z69" s="71">
        <f>X69*Y69</f>
        <v>0</v>
      </c>
      <c r="AA69" s="75">
        <f>T69+2</f>
        <v>146.5164193548387</v>
      </c>
      <c r="AB69" s="77"/>
      <c r="AC69" s="75">
        <f>AA69*AB69</f>
        <v>0</v>
      </c>
      <c r="AD69" s="67">
        <f>V69+Y69+AB69</f>
        <v>0</v>
      </c>
      <c r="AE69" s="69">
        <f>W69+Z69+AC69</f>
        <v>0</v>
      </c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5"/>
    </row>
    <row r="70" spans="1:42" ht="23.25" customHeight="1">
      <c r="A70" s="97"/>
      <c r="B70" s="102"/>
      <c r="C70" s="99"/>
      <c r="D70" s="101"/>
      <c r="E70" s="89"/>
      <c r="F70" s="89"/>
      <c r="G70" s="89"/>
      <c r="H70" s="91"/>
      <c r="I70" s="91"/>
      <c r="J70" s="93"/>
      <c r="K70" s="28"/>
      <c r="L70" s="85"/>
      <c r="M70" s="85"/>
      <c r="N70" s="85"/>
      <c r="O70" s="85"/>
      <c r="P70" s="85"/>
      <c r="Q70" s="82"/>
      <c r="R70" s="82"/>
      <c r="S70" s="82"/>
      <c r="T70" s="84"/>
      <c r="U70" s="80"/>
      <c r="V70" s="74"/>
      <c r="W70" s="80"/>
      <c r="X70" s="72"/>
      <c r="Y70" s="74"/>
      <c r="Z70" s="72"/>
      <c r="AA70" s="76"/>
      <c r="AB70" s="78"/>
      <c r="AC70" s="76"/>
      <c r="AD70" s="68"/>
      <c r="AE70" s="70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6"/>
    </row>
    <row r="71" spans="1:42" ht="23.25" customHeight="1">
      <c r="A71" s="97"/>
      <c r="B71" s="102"/>
      <c r="C71" s="98" t="s">
        <v>66</v>
      </c>
      <c r="D71" s="100" t="s">
        <v>2</v>
      </c>
      <c r="E71" s="88">
        <v>1.25</v>
      </c>
      <c r="F71" s="88">
        <v>15</v>
      </c>
      <c r="G71" s="88">
        <v>0.135</v>
      </c>
      <c r="H71" s="90"/>
      <c r="I71" s="90"/>
      <c r="J71" s="92">
        <v>1.4</v>
      </c>
      <c r="K71" s="28"/>
      <c r="L71" s="85">
        <f>IF(D71="GH/I1",G71*'Price list'!$D$10,IF(D71="GH/SI",G71*'Price list'!$E$10,IF(D71&lt;&gt;"GH/SI",0,IF(D71&lt;&gt;"GH/I",0))))</f>
        <v>74.25</v>
      </c>
      <c r="M71" s="85"/>
      <c r="N71" s="85">
        <f>$J71*$N$4</f>
        <v>55.21645161290322</v>
      </c>
      <c r="O71" s="85"/>
      <c r="P71" s="85">
        <f>IF(J71*$P$4&lt;6,6,J71*$P$4)</f>
        <v>14</v>
      </c>
      <c r="Q71" s="81">
        <f>(F71+H71)*0.3</f>
        <v>4.5</v>
      </c>
      <c r="R71" s="81">
        <v>1</v>
      </c>
      <c r="S71" s="81">
        <v>1</v>
      </c>
      <c r="T71" s="83">
        <f>(L71+M71+N71+O71+P71+Q71+R71+S71)*1.15</f>
        <v>172.4614193548387</v>
      </c>
      <c r="U71" s="79">
        <f t="shared" si="0"/>
        <v>172.4614193548387</v>
      </c>
      <c r="V71" s="73"/>
      <c r="W71" s="79">
        <f>U71*V71</f>
        <v>0</v>
      </c>
      <c r="X71" s="71">
        <f>T71</f>
        <v>172.4614193548387</v>
      </c>
      <c r="Y71" s="73"/>
      <c r="Z71" s="71">
        <f>X71*Y71</f>
        <v>0</v>
      </c>
      <c r="AA71" s="75">
        <f>T71+2</f>
        <v>174.4614193548387</v>
      </c>
      <c r="AB71" s="77"/>
      <c r="AC71" s="75">
        <f>AA71*AB71</f>
        <v>0</v>
      </c>
      <c r="AD71" s="67">
        <f>V71+Y71+AB71</f>
        <v>0</v>
      </c>
      <c r="AE71" s="69">
        <f>W71+Z71+AC71</f>
        <v>0</v>
      </c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5"/>
    </row>
    <row r="72" spans="1:42" ht="23.25" customHeight="1">
      <c r="A72" s="97"/>
      <c r="B72" s="102"/>
      <c r="C72" s="99"/>
      <c r="D72" s="101"/>
      <c r="E72" s="89"/>
      <c r="F72" s="89"/>
      <c r="G72" s="89"/>
      <c r="H72" s="91"/>
      <c r="I72" s="91"/>
      <c r="J72" s="93"/>
      <c r="K72" s="28"/>
      <c r="L72" s="85"/>
      <c r="M72" s="85"/>
      <c r="N72" s="85"/>
      <c r="O72" s="85"/>
      <c r="P72" s="85"/>
      <c r="Q72" s="82"/>
      <c r="R72" s="82"/>
      <c r="S72" s="82"/>
      <c r="T72" s="84"/>
      <c r="U72" s="80"/>
      <c r="V72" s="74"/>
      <c r="W72" s="80"/>
      <c r="X72" s="72"/>
      <c r="Y72" s="74"/>
      <c r="Z72" s="72"/>
      <c r="AA72" s="76"/>
      <c r="AB72" s="78"/>
      <c r="AC72" s="76"/>
      <c r="AD72" s="68"/>
      <c r="AE72" s="70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6"/>
    </row>
    <row r="73" spans="1:42" ht="23.25" customHeight="1">
      <c r="A73" s="97">
        <v>12</v>
      </c>
      <c r="B73" s="102"/>
      <c r="C73" s="98" t="s">
        <v>67</v>
      </c>
      <c r="D73" s="100" t="s">
        <v>4</v>
      </c>
      <c r="E73" s="88">
        <v>1.5</v>
      </c>
      <c r="F73" s="88">
        <v>12</v>
      </c>
      <c r="G73" s="88"/>
      <c r="H73" s="90"/>
      <c r="I73" s="90"/>
      <c r="J73" s="92">
        <v>1.7</v>
      </c>
      <c r="K73" s="28"/>
      <c r="L73" s="85">
        <f>IF(D73="GH/I1",G73*'Price list'!$D$10,IF(D73="GH/SI",G73*'Price list'!$E$10,IF(D73&lt;&gt;"GH/SI",0,IF(D73&lt;&gt;"GH/I",0))))</f>
        <v>0</v>
      </c>
      <c r="M73" s="85"/>
      <c r="N73" s="85">
        <f>$J73*$N$4</f>
        <v>67.04854838709677</v>
      </c>
      <c r="O73" s="85"/>
      <c r="P73" s="85">
        <f>IF(J73*$P$4&lt;6,6,J73*$P$4)</f>
        <v>17</v>
      </c>
      <c r="Q73" s="81">
        <f>(F73+H73)*0.3</f>
        <v>3.5999999999999996</v>
      </c>
      <c r="R73" s="81">
        <v>1</v>
      </c>
      <c r="S73" s="81">
        <v>1</v>
      </c>
      <c r="T73" s="83">
        <f>(L73+M73+N73+O73+P73+Q73+R73+S73)*1.15</f>
        <v>103.09583064516127</v>
      </c>
      <c r="U73" s="79">
        <f t="shared" si="0"/>
        <v>103.09583064516127</v>
      </c>
      <c r="V73" s="73"/>
      <c r="W73" s="79">
        <f>U73*V73</f>
        <v>0</v>
      </c>
      <c r="X73" s="71">
        <f>T73</f>
        <v>103.09583064516127</v>
      </c>
      <c r="Y73" s="73"/>
      <c r="Z73" s="71">
        <f>X73*Y73</f>
        <v>0</v>
      </c>
      <c r="AA73" s="75">
        <f>T73+2</f>
        <v>105.09583064516127</v>
      </c>
      <c r="AB73" s="77"/>
      <c r="AC73" s="75">
        <f>AA73*AB73</f>
        <v>0</v>
      </c>
      <c r="AD73" s="67">
        <f>V73+Y73+AB73</f>
        <v>0</v>
      </c>
      <c r="AE73" s="69">
        <f>W73+Z73+AC73</f>
        <v>0</v>
      </c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5"/>
    </row>
    <row r="74" spans="1:42" ht="23.25" customHeight="1">
      <c r="A74" s="97"/>
      <c r="B74" s="102"/>
      <c r="C74" s="99"/>
      <c r="D74" s="101"/>
      <c r="E74" s="89"/>
      <c r="F74" s="89"/>
      <c r="G74" s="89"/>
      <c r="H74" s="91"/>
      <c r="I74" s="91"/>
      <c r="J74" s="93"/>
      <c r="K74" s="28"/>
      <c r="L74" s="85"/>
      <c r="M74" s="85"/>
      <c r="N74" s="85"/>
      <c r="O74" s="85"/>
      <c r="P74" s="85"/>
      <c r="Q74" s="82"/>
      <c r="R74" s="82"/>
      <c r="S74" s="82"/>
      <c r="T74" s="84"/>
      <c r="U74" s="80"/>
      <c r="V74" s="74"/>
      <c r="W74" s="80"/>
      <c r="X74" s="72"/>
      <c r="Y74" s="74"/>
      <c r="Z74" s="72"/>
      <c r="AA74" s="76"/>
      <c r="AB74" s="78"/>
      <c r="AC74" s="76"/>
      <c r="AD74" s="68"/>
      <c r="AE74" s="70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6"/>
    </row>
    <row r="75" spans="1:42" ht="23.25" customHeight="1">
      <c r="A75" s="97"/>
      <c r="B75" s="102"/>
      <c r="C75" s="98" t="s">
        <v>68</v>
      </c>
      <c r="D75" s="100" t="s">
        <v>3</v>
      </c>
      <c r="E75" s="88">
        <v>1.5</v>
      </c>
      <c r="F75" s="88">
        <v>12</v>
      </c>
      <c r="G75" s="88">
        <v>0.168</v>
      </c>
      <c r="H75" s="90"/>
      <c r="I75" s="90"/>
      <c r="J75" s="92">
        <v>1.7</v>
      </c>
      <c r="K75" s="28"/>
      <c r="L75" s="85">
        <f>IF(D75="GH/I1",G75*'Price list'!$D$10,IF(D75="GH/SI",G75*'Price list'!$E$10,IF(D75&lt;&gt;"GH/SI",0,IF(D75&lt;&gt;"GH/I",0))))</f>
        <v>62.160000000000004</v>
      </c>
      <c r="M75" s="85"/>
      <c r="N75" s="85">
        <f>$J75*$N$4</f>
        <v>67.04854838709677</v>
      </c>
      <c r="O75" s="85"/>
      <c r="P75" s="85">
        <f>IF(J75*$P$4&lt;6,6,J75*$P$4)</f>
        <v>17</v>
      </c>
      <c r="Q75" s="81">
        <f>(F75+H75)*0.3</f>
        <v>3.5999999999999996</v>
      </c>
      <c r="R75" s="81">
        <v>1</v>
      </c>
      <c r="S75" s="81">
        <v>1</v>
      </c>
      <c r="T75" s="83">
        <f>(L75+M75+N75+O75+P75+Q75+R75+S75)*1.15</f>
        <v>174.57983064516128</v>
      </c>
      <c r="U75" s="79">
        <f t="shared" si="0"/>
        <v>174.57983064516128</v>
      </c>
      <c r="V75" s="73"/>
      <c r="W75" s="79">
        <f>U75*V75</f>
        <v>0</v>
      </c>
      <c r="X75" s="71">
        <f>T75</f>
        <v>174.57983064516128</v>
      </c>
      <c r="Y75" s="73"/>
      <c r="Z75" s="71">
        <f>X75*Y75</f>
        <v>0</v>
      </c>
      <c r="AA75" s="75">
        <f>T75+2</f>
        <v>176.57983064516128</v>
      </c>
      <c r="AB75" s="77"/>
      <c r="AC75" s="75">
        <f>AA75*AB75</f>
        <v>0</v>
      </c>
      <c r="AD75" s="67">
        <f>V75+Y75+AB75</f>
        <v>0</v>
      </c>
      <c r="AE75" s="69">
        <f>W75+Z75+AC75</f>
        <v>0</v>
      </c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5"/>
    </row>
    <row r="76" spans="1:42" ht="23.25" customHeight="1">
      <c r="A76" s="97"/>
      <c r="B76" s="102"/>
      <c r="C76" s="99"/>
      <c r="D76" s="101"/>
      <c r="E76" s="89"/>
      <c r="F76" s="89"/>
      <c r="G76" s="89"/>
      <c r="H76" s="91"/>
      <c r="I76" s="91"/>
      <c r="J76" s="93"/>
      <c r="K76" s="28"/>
      <c r="L76" s="85"/>
      <c r="M76" s="85"/>
      <c r="N76" s="85"/>
      <c r="O76" s="85"/>
      <c r="P76" s="85"/>
      <c r="Q76" s="82"/>
      <c r="R76" s="82"/>
      <c r="S76" s="82"/>
      <c r="T76" s="84"/>
      <c r="U76" s="80"/>
      <c r="V76" s="74"/>
      <c r="W76" s="80"/>
      <c r="X76" s="72"/>
      <c r="Y76" s="74"/>
      <c r="Z76" s="72"/>
      <c r="AA76" s="76"/>
      <c r="AB76" s="78"/>
      <c r="AC76" s="76"/>
      <c r="AD76" s="68"/>
      <c r="AE76" s="70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6"/>
    </row>
    <row r="77" spans="1:42" ht="23.25" customHeight="1">
      <c r="A77" s="97"/>
      <c r="B77" s="102"/>
      <c r="C77" s="98" t="s">
        <v>69</v>
      </c>
      <c r="D77" s="100" t="s">
        <v>2</v>
      </c>
      <c r="E77" s="88">
        <v>1.5</v>
      </c>
      <c r="F77" s="88">
        <v>12</v>
      </c>
      <c r="G77" s="88">
        <v>0.168</v>
      </c>
      <c r="H77" s="90"/>
      <c r="I77" s="90"/>
      <c r="J77" s="92">
        <v>1.7</v>
      </c>
      <c r="K77" s="28"/>
      <c r="L77" s="85">
        <f>IF(D77="GH/I1",G77*'Price list'!$D$10,IF(D77="GH/SI",G77*'Price list'!$E$10,IF(D77&lt;&gt;"GH/SI",0,IF(D77&lt;&gt;"GH/I",0))))</f>
        <v>92.4</v>
      </c>
      <c r="M77" s="85"/>
      <c r="N77" s="85">
        <f>$J77*$N$4</f>
        <v>67.04854838709677</v>
      </c>
      <c r="O77" s="85"/>
      <c r="P77" s="85">
        <f>IF(J77*$P$4&lt;6,6,J77*$P$4)</f>
        <v>17</v>
      </c>
      <c r="Q77" s="81">
        <f>(F77+H77)*0.3</f>
        <v>3.5999999999999996</v>
      </c>
      <c r="R77" s="81">
        <v>1</v>
      </c>
      <c r="S77" s="81">
        <v>1</v>
      </c>
      <c r="T77" s="83">
        <f>(L77+M77+N77+O77+P77+Q77+R77+S77)*1.15</f>
        <v>209.35583064516126</v>
      </c>
      <c r="U77" s="79">
        <f t="shared" si="0"/>
        <v>209.35583064516126</v>
      </c>
      <c r="V77" s="73"/>
      <c r="W77" s="79">
        <f>U77*V77</f>
        <v>0</v>
      </c>
      <c r="X77" s="71">
        <f>T77</f>
        <v>209.35583064516126</v>
      </c>
      <c r="Y77" s="73"/>
      <c r="Z77" s="71">
        <f>X77*Y77</f>
        <v>0</v>
      </c>
      <c r="AA77" s="75">
        <f>T77+2</f>
        <v>211.35583064516126</v>
      </c>
      <c r="AB77" s="77"/>
      <c r="AC77" s="75">
        <f>AA77*AB77</f>
        <v>0</v>
      </c>
      <c r="AD77" s="67">
        <f>V77+Y77+AB77</f>
        <v>0</v>
      </c>
      <c r="AE77" s="69">
        <f>W77+Z77+AC77</f>
        <v>0</v>
      </c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5"/>
    </row>
    <row r="78" spans="1:42" ht="23.25" customHeight="1" thickBot="1">
      <c r="A78" s="97"/>
      <c r="B78" s="102"/>
      <c r="C78" s="99"/>
      <c r="D78" s="101"/>
      <c r="E78" s="89"/>
      <c r="F78" s="89"/>
      <c r="G78" s="89"/>
      <c r="H78" s="91"/>
      <c r="I78" s="91"/>
      <c r="J78" s="93"/>
      <c r="K78" s="28"/>
      <c r="L78" s="85"/>
      <c r="M78" s="85"/>
      <c r="N78" s="85"/>
      <c r="O78" s="85"/>
      <c r="P78" s="85"/>
      <c r="Q78" s="82"/>
      <c r="R78" s="82"/>
      <c r="S78" s="82"/>
      <c r="T78" s="84"/>
      <c r="U78" s="80"/>
      <c r="V78" s="74"/>
      <c r="W78" s="80"/>
      <c r="X78" s="72"/>
      <c r="Y78" s="74"/>
      <c r="Z78" s="72"/>
      <c r="AA78" s="76"/>
      <c r="AB78" s="78"/>
      <c r="AC78" s="76"/>
      <c r="AD78" s="68"/>
      <c r="AE78" s="70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6"/>
    </row>
    <row r="79" spans="4:31" ht="21" thickBot="1">
      <c r="D79" s="12" t="s">
        <v>1</v>
      </c>
      <c r="U79" s="10" t="s">
        <v>0</v>
      </c>
      <c r="V79" s="11">
        <f>SUM(V7:V78)</f>
        <v>0</v>
      </c>
      <c r="W79" s="10">
        <f>SUM(W7:W78)</f>
        <v>0</v>
      </c>
      <c r="X79" s="8" t="s">
        <v>0</v>
      </c>
      <c r="Y79" s="9">
        <f>SUM(Y7:Y78)</f>
        <v>0</v>
      </c>
      <c r="Z79" s="8">
        <f>SUM(Z7:Z78)</f>
        <v>0</v>
      </c>
      <c r="AA79" s="7" t="s">
        <v>0</v>
      </c>
      <c r="AB79" s="58">
        <f>SUM(AB7:AB78)</f>
        <v>0</v>
      </c>
      <c r="AC79" s="59">
        <f>SUM(AC7:AC78)</f>
        <v>0</v>
      </c>
      <c r="AD79" s="60">
        <f>SUM(AD7:AD78)</f>
        <v>0</v>
      </c>
      <c r="AE79" s="61">
        <f>SUM(AE7:AE78)</f>
        <v>0</v>
      </c>
    </row>
  </sheetData>
  <sheetProtection password="CEE3" sheet="1" selectLockedCells="1"/>
  <mergeCells count="1442">
    <mergeCell ref="S69:S70"/>
    <mergeCell ref="S71:S72"/>
    <mergeCell ref="S73:S74"/>
    <mergeCell ref="S75:S76"/>
    <mergeCell ref="S77:S78"/>
    <mergeCell ref="S53:S54"/>
    <mergeCell ref="S55:S56"/>
    <mergeCell ref="S57:S58"/>
    <mergeCell ref="S59:S60"/>
    <mergeCell ref="S61:S62"/>
    <mergeCell ref="S63:S64"/>
    <mergeCell ref="S31:S32"/>
    <mergeCell ref="S33:S34"/>
    <mergeCell ref="S35:S36"/>
    <mergeCell ref="S37:S38"/>
    <mergeCell ref="S39:S40"/>
    <mergeCell ref="S41:S42"/>
    <mergeCell ref="S19:S20"/>
    <mergeCell ref="S21:S22"/>
    <mergeCell ref="S23:S24"/>
    <mergeCell ref="S25:S26"/>
    <mergeCell ref="S27:S28"/>
    <mergeCell ref="S29:S30"/>
    <mergeCell ref="S7:S8"/>
    <mergeCell ref="S9:S10"/>
    <mergeCell ref="S11:S12"/>
    <mergeCell ref="S13:S14"/>
    <mergeCell ref="S15:S16"/>
    <mergeCell ref="S17:S18"/>
    <mergeCell ref="C65:C66"/>
    <mergeCell ref="B73:B78"/>
    <mergeCell ref="B67:B72"/>
    <mergeCell ref="C67:C68"/>
    <mergeCell ref="C69:C70"/>
    <mergeCell ref="C71:C72"/>
    <mergeCell ref="C73:C74"/>
    <mergeCell ref="C75:C76"/>
    <mergeCell ref="D69:D70"/>
    <mergeCell ref="D71:D72"/>
    <mergeCell ref="D73:D74"/>
    <mergeCell ref="D75:D76"/>
    <mergeCell ref="D77:D78"/>
    <mergeCell ref="D55:D56"/>
    <mergeCell ref="D57:D58"/>
    <mergeCell ref="D59:D60"/>
    <mergeCell ref="D61:D62"/>
    <mergeCell ref="D63:D64"/>
    <mergeCell ref="C37:C38"/>
    <mergeCell ref="C39:C40"/>
    <mergeCell ref="C41:C42"/>
    <mergeCell ref="C43:C44"/>
    <mergeCell ref="C49:C50"/>
    <mergeCell ref="D67:D68"/>
    <mergeCell ref="C57:C58"/>
    <mergeCell ref="C61:C62"/>
    <mergeCell ref="D65:D66"/>
    <mergeCell ref="C63:C64"/>
    <mergeCell ref="D33:D34"/>
    <mergeCell ref="D25:D26"/>
    <mergeCell ref="C23:C24"/>
    <mergeCell ref="C25:C26"/>
    <mergeCell ref="C27:C28"/>
    <mergeCell ref="C29:C30"/>
    <mergeCell ref="D27:D28"/>
    <mergeCell ref="D29:D30"/>
    <mergeCell ref="D31:D32"/>
    <mergeCell ref="D45:D46"/>
    <mergeCell ref="D47:D48"/>
    <mergeCell ref="D49:D50"/>
    <mergeCell ref="D51:D52"/>
    <mergeCell ref="D53:D54"/>
    <mergeCell ref="D35:D36"/>
    <mergeCell ref="D37:D38"/>
    <mergeCell ref="D39:D40"/>
    <mergeCell ref="D41:D42"/>
    <mergeCell ref="AD5:AD6"/>
    <mergeCell ref="D7:D8"/>
    <mergeCell ref="D9:D10"/>
    <mergeCell ref="D11:D12"/>
    <mergeCell ref="C7:C8"/>
    <mergeCell ref="C9:C10"/>
    <mergeCell ref="C11:C12"/>
    <mergeCell ref="E9:E10"/>
    <mergeCell ref="F9:F10"/>
    <mergeCell ref="E7:E8"/>
    <mergeCell ref="AP5:AP6"/>
    <mergeCell ref="C5:C6"/>
    <mergeCell ref="D5:D6"/>
    <mergeCell ref="H5:I5"/>
    <mergeCell ref="J5:J6"/>
    <mergeCell ref="U5:W5"/>
    <mergeCell ref="F5:G5"/>
    <mergeCell ref="E5:E6"/>
    <mergeCell ref="X5:Z5"/>
    <mergeCell ref="AA5:AC5"/>
    <mergeCell ref="D15:D16"/>
    <mergeCell ref="C13:C14"/>
    <mergeCell ref="C15:C16"/>
    <mergeCell ref="C17:C18"/>
    <mergeCell ref="AF5:AO5"/>
    <mergeCell ref="AI7:AI8"/>
    <mergeCell ref="AJ7:AJ8"/>
    <mergeCell ref="AK7:AK8"/>
    <mergeCell ref="AL7:AL8"/>
    <mergeCell ref="AE5:AE6"/>
    <mergeCell ref="N27:N28"/>
    <mergeCell ref="O21:O22"/>
    <mergeCell ref="AM7:AM8"/>
    <mergeCell ref="AN7:AN8"/>
    <mergeCell ref="AO7:AO8"/>
    <mergeCell ref="D17:D18"/>
    <mergeCell ref="D21:D22"/>
    <mergeCell ref="D23:D24"/>
    <mergeCell ref="AH23:AH24"/>
    <mergeCell ref="AI23:AI24"/>
    <mergeCell ref="L25:L26"/>
    <mergeCell ref="L27:L28"/>
    <mergeCell ref="J21:J22"/>
    <mergeCell ref="J23:J24"/>
    <mergeCell ref="J25:J26"/>
    <mergeCell ref="J27:J28"/>
    <mergeCell ref="L23:L24"/>
    <mergeCell ref="E21:E22"/>
    <mergeCell ref="F21:F22"/>
    <mergeCell ref="AL23:AL24"/>
    <mergeCell ref="AM23:AM24"/>
    <mergeCell ref="AF15:AF16"/>
    <mergeCell ref="AG15:AG16"/>
    <mergeCell ref="AH15:AH16"/>
    <mergeCell ref="AI19:AI20"/>
    <mergeCell ref="AJ19:AJ20"/>
    <mergeCell ref="AK19:AK20"/>
    <mergeCell ref="AI15:AI16"/>
    <mergeCell ref="AJ15:AJ16"/>
    <mergeCell ref="AK15:AK16"/>
    <mergeCell ref="AK17:AK18"/>
    <mergeCell ref="AL19:AL20"/>
    <mergeCell ref="AM19:AM20"/>
    <mergeCell ref="AL15:AL16"/>
    <mergeCell ref="AM15:AM16"/>
    <mergeCell ref="E19:E20"/>
    <mergeCell ref="F19:F20"/>
    <mergeCell ref="G19:G20"/>
    <mergeCell ref="H19:H20"/>
    <mergeCell ref="I19:I20"/>
    <mergeCell ref="J19:J20"/>
    <mergeCell ref="O19:O20"/>
    <mergeCell ref="T17:T18"/>
    <mergeCell ref="W25:W26"/>
    <mergeCell ref="V27:V28"/>
    <mergeCell ref="W27:W28"/>
    <mergeCell ref="M21:M22"/>
    <mergeCell ref="M23:M24"/>
    <mergeCell ref="M25:M26"/>
    <mergeCell ref="M27:M28"/>
    <mergeCell ref="N25:N26"/>
    <mergeCell ref="AI11:AI12"/>
    <mergeCell ref="AJ11:AJ12"/>
    <mergeCell ref="T19:T20"/>
    <mergeCell ref="T21:T22"/>
    <mergeCell ref="T23:T24"/>
    <mergeCell ref="T13:T14"/>
    <mergeCell ref="T15:T16"/>
    <mergeCell ref="U19:U20"/>
    <mergeCell ref="U21:U22"/>
    <mergeCell ref="U23:U24"/>
    <mergeCell ref="AK11:AK12"/>
    <mergeCell ref="AL11:AL12"/>
    <mergeCell ref="AM11:AM12"/>
    <mergeCell ref="AG47:AG48"/>
    <mergeCell ref="AH47:AH48"/>
    <mergeCell ref="AI47:AI48"/>
    <mergeCell ref="AJ47:AJ48"/>
    <mergeCell ref="AK47:AK48"/>
    <mergeCell ref="AL47:AL48"/>
    <mergeCell ref="AM47:AM48"/>
    <mergeCell ref="AG39:AG40"/>
    <mergeCell ref="AH39:AH40"/>
    <mergeCell ref="AI43:AI44"/>
    <mergeCell ref="AJ43:AJ44"/>
    <mergeCell ref="AK43:AK44"/>
    <mergeCell ref="AF43:AF44"/>
    <mergeCell ref="AG43:AG44"/>
    <mergeCell ref="AH43:AH44"/>
    <mergeCell ref="AM43:AM44"/>
    <mergeCell ref="AF31:AF32"/>
    <mergeCell ref="AG31:AG32"/>
    <mergeCell ref="AH31:AH32"/>
    <mergeCell ref="AF35:AF36"/>
    <mergeCell ref="AG35:AG36"/>
    <mergeCell ref="AH35:AH36"/>
    <mergeCell ref="AM35:AM36"/>
    <mergeCell ref="AI31:AI32"/>
    <mergeCell ref="AF39:AF40"/>
    <mergeCell ref="AL39:AL40"/>
    <mergeCell ref="AM39:AM40"/>
    <mergeCell ref="AI51:AI52"/>
    <mergeCell ref="AJ51:AJ52"/>
    <mergeCell ref="AL51:AL52"/>
    <mergeCell ref="AJ31:AJ32"/>
    <mergeCell ref="AK31:AK32"/>
    <mergeCell ref="AL31:AL32"/>
    <mergeCell ref="AM31:AM32"/>
    <mergeCell ref="AL43:AL44"/>
    <mergeCell ref="AG59:AG60"/>
    <mergeCell ref="AH59:AH60"/>
    <mergeCell ref="AI59:AI60"/>
    <mergeCell ref="AJ59:AJ60"/>
    <mergeCell ref="AK59:AK60"/>
    <mergeCell ref="AL59:AL60"/>
    <mergeCell ref="AL55:AL56"/>
    <mergeCell ref="AM55:AM56"/>
    <mergeCell ref="AI63:AI64"/>
    <mergeCell ref="AJ63:AJ64"/>
    <mergeCell ref="AK63:AK64"/>
    <mergeCell ref="AL63:AL64"/>
    <mergeCell ref="AM63:AM64"/>
    <mergeCell ref="AM61:AM62"/>
    <mergeCell ref="AL57:AL58"/>
    <mergeCell ref="AI55:AI56"/>
    <mergeCell ref="F7:F8"/>
    <mergeCell ref="G7:G8"/>
    <mergeCell ref="H7:H8"/>
    <mergeCell ref="I7:I8"/>
    <mergeCell ref="AK55:AK56"/>
    <mergeCell ref="AJ55:AJ56"/>
    <mergeCell ref="AI39:AI40"/>
    <mergeCell ref="AJ39:AJ40"/>
    <mergeCell ref="AK39:AK40"/>
    <mergeCell ref="I13:I14"/>
    <mergeCell ref="D19:D20"/>
    <mergeCell ref="G9:G10"/>
    <mergeCell ref="H9:H10"/>
    <mergeCell ref="I9:I10"/>
    <mergeCell ref="E11:E12"/>
    <mergeCell ref="F11:F12"/>
    <mergeCell ref="G11:G12"/>
    <mergeCell ref="H11:H12"/>
    <mergeCell ref="I11:I12"/>
    <mergeCell ref="D13:D14"/>
    <mergeCell ref="E13:E14"/>
    <mergeCell ref="F13:F14"/>
    <mergeCell ref="G13:G14"/>
    <mergeCell ref="H13:H14"/>
    <mergeCell ref="E17:E18"/>
    <mergeCell ref="F17:F18"/>
    <mergeCell ref="G17:G18"/>
    <mergeCell ref="H17:H18"/>
    <mergeCell ref="E15:E16"/>
    <mergeCell ref="F15:F16"/>
    <mergeCell ref="G15:G16"/>
    <mergeCell ref="H15:H16"/>
    <mergeCell ref="I15:I16"/>
    <mergeCell ref="A73:A78"/>
    <mergeCell ref="C77:C78"/>
    <mergeCell ref="I17:I18"/>
    <mergeCell ref="C45:C46"/>
    <mergeCell ref="C47:C48"/>
    <mergeCell ref="C55:C56"/>
    <mergeCell ref="C19:C20"/>
    <mergeCell ref="A7:A12"/>
    <mergeCell ref="A5:A6"/>
    <mergeCell ref="B5:B6"/>
    <mergeCell ref="A13:A18"/>
    <mergeCell ref="A19:A24"/>
    <mergeCell ref="A25:A30"/>
    <mergeCell ref="C21:C22"/>
    <mergeCell ref="B25:B30"/>
    <mergeCell ref="B19:B24"/>
    <mergeCell ref="B13:B18"/>
    <mergeCell ref="A49:A54"/>
    <mergeCell ref="C51:C52"/>
    <mergeCell ref="C53:C54"/>
    <mergeCell ref="C31:C32"/>
    <mergeCell ref="C33:C34"/>
    <mergeCell ref="C35:C36"/>
    <mergeCell ref="A55:A60"/>
    <mergeCell ref="A61:A66"/>
    <mergeCell ref="B49:B54"/>
    <mergeCell ref="B43:B48"/>
    <mergeCell ref="B37:B42"/>
    <mergeCell ref="B31:B36"/>
    <mergeCell ref="B61:B66"/>
    <mergeCell ref="B55:B60"/>
    <mergeCell ref="A67:A72"/>
    <mergeCell ref="J51:J52"/>
    <mergeCell ref="A31:A36"/>
    <mergeCell ref="A37:A42"/>
    <mergeCell ref="A43:A48"/>
    <mergeCell ref="C59:C60"/>
    <mergeCell ref="D43:D44"/>
    <mergeCell ref="J53:J54"/>
    <mergeCell ref="J55:J56"/>
    <mergeCell ref="J57:J58"/>
    <mergeCell ref="J7:J8"/>
    <mergeCell ref="J9:J10"/>
    <mergeCell ref="J11:J12"/>
    <mergeCell ref="J13:J14"/>
    <mergeCell ref="J15:J16"/>
    <mergeCell ref="J17:J18"/>
    <mergeCell ref="J77:J78"/>
    <mergeCell ref="J41:J42"/>
    <mergeCell ref="J43:J44"/>
    <mergeCell ref="J45:J46"/>
    <mergeCell ref="J47:J48"/>
    <mergeCell ref="J49:J50"/>
    <mergeCell ref="J65:J66"/>
    <mergeCell ref="J67:J68"/>
    <mergeCell ref="J69:J70"/>
    <mergeCell ref="J59:J60"/>
    <mergeCell ref="G23:G24"/>
    <mergeCell ref="H23:H24"/>
    <mergeCell ref="I23:I24"/>
    <mergeCell ref="J71:J72"/>
    <mergeCell ref="J73:J74"/>
    <mergeCell ref="J61:J62"/>
    <mergeCell ref="J63:J64"/>
    <mergeCell ref="J37:J38"/>
    <mergeCell ref="J39:J40"/>
    <mergeCell ref="J75:J76"/>
    <mergeCell ref="J29:J30"/>
    <mergeCell ref="J31:J32"/>
    <mergeCell ref="J33:J34"/>
    <mergeCell ref="J35:J36"/>
    <mergeCell ref="E31:E32"/>
    <mergeCell ref="F31:F32"/>
    <mergeCell ref="G31:G32"/>
    <mergeCell ref="H31:H32"/>
    <mergeCell ref="I31:I32"/>
    <mergeCell ref="G21:G22"/>
    <mergeCell ref="H21:H22"/>
    <mergeCell ref="I21:I22"/>
    <mergeCell ref="E23:E24"/>
    <mergeCell ref="F23:F24"/>
    <mergeCell ref="E27:E28"/>
    <mergeCell ref="F27:F28"/>
    <mergeCell ref="G27:G28"/>
    <mergeCell ref="H27:H28"/>
    <mergeCell ref="I27:I28"/>
    <mergeCell ref="E29:E30"/>
    <mergeCell ref="F29:F30"/>
    <mergeCell ref="G29:G30"/>
    <mergeCell ref="H29:H30"/>
    <mergeCell ref="I29:I30"/>
    <mergeCell ref="E39:E40"/>
    <mergeCell ref="F39:F40"/>
    <mergeCell ref="G39:G40"/>
    <mergeCell ref="H39:H40"/>
    <mergeCell ref="I39:I40"/>
    <mergeCell ref="E25:E26"/>
    <mergeCell ref="F25:F26"/>
    <mergeCell ref="G25:G26"/>
    <mergeCell ref="H25:H26"/>
    <mergeCell ref="I25:I26"/>
    <mergeCell ref="E35:E36"/>
    <mergeCell ref="F35:F36"/>
    <mergeCell ref="G35:G36"/>
    <mergeCell ref="H35:H36"/>
    <mergeCell ref="I35:I36"/>
    <mergeCell ref="E37:E38"/>
    <mergeCell ref="F37:F38"/>
    <mergeCell ref="G37:G38"/>
    <mergeCell ref="H37:H38"/>
    <mergeCell ref="I37:I38"/>
    <mergeCell ref="E47:E48"/>
    <mergeCell ref="F47:F48"/>
    <mergeCell ref="G47:G48"/>
    <mergeCell ref="H47:H48"/>
    <mergeCell ref="I47:I48"/>
    <mergeCell ref="E33:E34"/>
    <mergeCell ref="F33:F34"/>
    <mergeCell ref="G33:G34"/>
    <mergeCell ref="H33:H34"/>
    <mergeCell ref="I33:I34"/>
    <mergeCell ref="E43:E44"/>
    <mergeCell ref="F43:F44"/>
    <mergeCell ref="G43:G44"/>
    <mergeCell ref="H43:H44"/>
    <mergeCell ref="I43:I44"/>
    <mergeCell ref="E45:E46"/>
    <mergeCell ref="F45:F46"/>
    <mergeCell ref="G45:G46"/>
    <mergeCell ref="H45:H46"/>
    <mergeCell ref="I45:I46"/>
    <mergeCell ref="E55:E56"/>
    <mergeCell ref="F55:F56"/>
    <mergeCell ref="G55:G56"/>
    <mergeCell ref="H55:H56"/>
    <mergeCell ref="I55:I56"/>
    <mergeCell ref="E41:E42"/>
    <mergeCell ref="F41:F42"/>
    <mergeCell ref="G41:G42"/>
    <mergeCell ref="H41:H42"/>
    <mergeCell ref="I41:I42"/>
    <mergeCell ref="E51:E52"/>
    <mergeCell ref="F51:F52"/>
    <mergeCell ref="G51:G52"/>
    <mergeCell ref="H51:H52"/>
    <mergeCell ref="I51:I52"/>
    <mergeCell ref="E53:E54"/>
    <mergeCell ref="F53:F54"/>
    <mergeCell ref="G53:G54"/>
    <mergeCell ref="H53:H54"/>
    <mergeCell ref="I53:I54"/>
    <mergeCell ref="E63:E64"/>
    <mergeCell ref="F63:F64"/>
    <mergeCell ref="G63:G64"/>
    <mergeCell ref="H63:H64"/>
    <mergeCell ref="I63:I64"/>
    <mergeCell ref="E49:E50"/>
    <mergeCell ref="F49:F50"/>
    <mergeCell ref="G49:G50"/>
    <mergeCell ref="H49:H50"/>
    <mergeCell ref="I49:I50"/>
    <mergeCell ref="E59:E60"/>
    <mergeCell ref="F59:F60"/>
    <mergeCell ref="G59:G60"/>
    <mergeCell ref="H59:H60"/>
    <mergeCell ref="I59:I60"/>
    <mergeCell ref="E61:E62"/>
    <mergeCell ref="F61:F62"/>
    <mergeCell ref="G61:G62"/>
    <mergeCell ref="H61:H62"/>
    <mergeCell ref="I61:I62"/>
    <mergeCell ref="E71:E72"/>
    <mergeCell ref="F71:F72"/>
    <mergeCell ref="G71:G72"/>
    <mergeCell ref="H71:H72"/>
    <mergeCell ref="I71:I72"/>
    <mergeCell ref="E57:E58"/>
    <mergeCell ref="F57:F58"/>
    <mergeCell ref="G57:G58"/>
    <mergeCell ref="H57:H58"/>
    <mergeCell ref="I57:I58"/>
    <mergeCell ref="E67:E68"/>
    <mergeCell ref="F67:F68"/>
    <mergeCell ref="G67:G68"/>
    <mergeCell ref="H67:H68"/>
    <mergeCell ref="I67:I68"/>
    <mergeCell ref="E69:E70"/>
    <mergeCell ref="F69:F70"/>
    <mergeCell ref="G69:G70"/>
    <mergeCell ref="H69:H70"/>
    <mergeCell ref="I69:I70"/>
    <mergeCell ref="E77:E78"/>
    <mergeCell ref="F77:F78"/>
    <mergeCell ref="G77:G78"/>
    <mergeCell ref="H77:H78"/>
    <mergeCell ref="I77:I78"/>
    <mergeCell ref="E65:E66"/>
    <mergeCell ref="F65:F66"/>
    <mergeCell ref="G65:G66"/>
    <mergeCell ref="H65:H66"/>
    <mergeCell ref="I65:I66"/>
    <mergeCell ref="E73:E74"/>
    <mergeCell ref="F73:F74"/>
    <mergeCell ref="G73:G74"/>
    <mergeCell ref="H73:H74"/>
    <mergeCell ref="I73:I74"/>
    <mergeCell ref="E75:E76"/>
    <mergeCell ref="F75:F76"/>
    <mergeCell ref="G75:G76"/>
    <mergeCell ref="H75:H76"/>
    <mergeCell ref="I75:I76"/>
    <mergeCell ref="L29:L30"/>
    <mergeCell ref="L31:L32"/>
    <mergeCell ref="L33:L34"/>
    <mergeCell ref="L35:L36"/>
    <mergeCell ref="L37:L38"/>
    <mergeCell ref="L39:L40"/>
    <mergeCell ref="L41:L42"/>
    <mergeCell ref="L7:L8"/>
    <mergeCell ref="L9:L10"/>
    <mergeCell ref="L11:L12"/>
    <mergeCell ref="L13:L14"/>
    <mergeCell ref="L15:L16"/>
    <mergeCell ref="L17:L18"/>
    <mergeCell ref="L19:L20"/>
    <mergeCell ref="L21:L22"/>
    <mergeCell ref="L77:L78"/>
    <mergeCell ref="L43:L44"/>
    <mergeCell ref="L45:L46"/>
    <mergeCell ref="L47:L48"/>
    <mergeCell ref="L49:L50"/>
    <mergeCell ref="L51:L52"/>
    <mergeCell ref="L53:L54"/>
    <mergeCell ref="L55:L56"/>
    <mergeCell ref="L61:L62"/>
    <mergeCell ref="L63:L64"/>
    <mergeCell ref="M57:M58"/>
    <mergeCell ref="M59:M60"/>
    <mergeCell ref="L57:L58"/>
    <mergeCell ref="L59:L60"/>
    <mergeCell ref="L73:L74"/>
    <mergeCell ref="M69:M70"/>
    <mergeCell ref="L75:L76"/>
    <mergeCell ref="L65:L66"/>
    <mergeCell ref="L67:L68"/>
    <mergeCell ref="L69:L70"/>
    <mergeCell ref="L71:L72"/>
    <mergeCell ref="M47:M48"/>
    <mergeCell ref="M49:M50"/>
    <mergeCell ref="M51:M52"/>
    <mergeCell ref="M71:M72"/>
    <mergeCell ref="M73:M74"/>
    <mergeCell ref="M53:M54"/>
    <mergeCell ref="M55:M56"/>
    <mergeCell ref="M7:M8"/>
    <mergeCell ref="M9:M10"/>
    <mergeCell ref="M11:M12"/>
    <mergeCell ref="M13:M14"/>
    <mergeCell ref="M15:M16"/>
    <mergeCell ref="M17:M18"/>
    <mergeCell ref="M29:M30"/>
    <mergeCell ref="M19:M20"/>
    <mergeCell ref="M31:M32"/>
    <mergeCell ref="M33:M34"/>
    <mergeCell ref="M35:M36"/>
    <mergeCell ref="M37:M38"/>
    <mergeCell ref="M39:M40"/>
    <mergeCell ref="M43:M44"/>
    <mergeCell ref="M41:M42"/>
    <mergeCell ref="M45:M46"/>
    <mergeCell ref="N19:N20"/>
    <mergeCell ref="N21:N22"/>
    <mergeCell ref="N23:N24"/>
    <mergeCell ref="M75:M76"/>
    <mergeCell ref="M77:M78"/>
    <mergeCell ref="M61:M62"/>
    <mergeCell ref="M63:M64"/>
    <mergeCell ref="M65:M66"/>
    <mergeCell ref="M67:M68"/>
    <mergeCell ref="N7:N8"/>
    <mergeCell ref="N9:N10"/>
    <mergeCell ref="N11:N12"/>
    <mergeCell ref="N13:N14"/>
    <mergeCell ref="N15:N16"/>
    <mergeCell ref="N17:N18"/>
    <mergeCell ref="N29:N30"/>
    <mergeCell ref="N31:N32"/>
    <mergeCell ref="N33:N34"/>
    <mergeCell ref="N35:N36"/>
    <mergeCell ref="N73:N74"/>
    <mergeCell ref="N75:N76"/>
    <mergeCell ref="N65:N66"/>
    <mergeCell ref="N67:N68"/>
    <mergeCell ref="N69:N70"/>
    <mergeCell ref="N71:N72"/>
    <mergeCell ref="N77:N78"/>
    <mergeCell ref="N37:N38"/>
    <mergeCell ref="N39:N40"/>
    <mergeCell ref="N41:N42"/>
    <mergeCell ref="N43:N44"/>
    <mergeCell ref="N45:N46"/>
    <mergeCell ref="N47:N48"/>
    <mergeCell ref="N49:N50"/>
    <mergeCell ref="N61:N62"/>
    <mergeCell ref="N63:N64"/>
    <mergeCell ref="O53:O54"/>
    <mergeCell ref="O55:O56"/>
    <mergeCell ref="O57:O58"/>
    <mergeCell ref="O59:O60"/>
    <mergeCell ref="N51:N52"/>
    <mergeCell ref="N53:N54"/>
    <mergeCell ref="N55:N56"/>
    <mergeCell ref="N57:N58"/>
    <mergeCell ref="N59:N60"/>
    <mergeCell ref="O43:O44"/>
    <mergeCell ref="O45:O46"/>
    <mergeCell ref="O47:O48"/>
    <mergeCell ref="O49:O50"/>
    <mergeCell ref="O51:O52"/>
    <mergeCell ref="O41:O42"/>
    <mergeCell ref="O7:O8"/>
    <mergeCell ref="O9:O10"/>
    <mergeCell ref="O11:O12"/>
    <mergeCell ref="O13:O14"/>
    <mergeCell ref="O15:O16"/>
    <mergeCell ref="O17:O18"/>
    <mergeCell ref="O23:O24"/>
    <mergeCell ref="O25:O26"/>
    <mergeCell ref="O27:O28"/>
    <mergeCell ref="O29:O30"/>
    <mergeCell ref="O31:O32"/>
    <mergeCell ref="O67:O68"/>
    <mergeCell ref="O65:O66"/>
    <mergeCell ref="O33:O34"/>
    <mergeCell ref="O35:O36"/>
    <mergeCell ref="O37:O38"/>
    <mergeCell ref="O69:O70"/>
    <mergeCell ref="O71:O72"/>
    <mergeCell ref="O73:O74"/>
    <mergeCell ref="O75:O76"/>
    <mergeCell ref="O77:O78"/>
    <mergeCell ref="P19:P20"/>
    <mergeCell ref="P21:P22"/>
    <mergeCell ref="P23:P24"/>
    <mergeCell ref="O61:O62"/>
    <mergeCell ref="O63:O64"/>
    <mergeCell ref="O39:O40"/>
    <mergeCell ref="P29:P30"/>
    <mergeCell ref="P31:P32"/>
    <mergeCell ref="P33:P34"/>
    <mergeCell ref="P35:P36"/>
    <mergeCell ref="P7:P8"/>
    <mergeCell ref="P9:P10"/>
    <mergeCell ref="P11:P12"/>
    <mergeCell ref="P13:P14"/>
    <mergeCell ref="P15:P16"/>
    <mergeCell ref="P17:P18"/>
    <mergeCell ref="P69:P70"/>
    <mergeCell ref="P71:P72"/>
    <mergeCell ref="P73:P74"/>
    <mergeCell ref="P75:P76"/>
    <mergeCell ref="P77:P78"/>
    <mergeCell ref="P37:P38"/>
    <mergeCell ref="P39:P40"/>
    <mergeCell ref="P41:P42"/>
    <mergeCell ref="P43:P44"/>
    <mergeCell ref="P45:P46"/>
    <mergeCell ref="P57:P58"/>
    <mergeCell ref="P59:P60"/>
    <mergeCell ref="P61:P62"/>
    <mergeCell ref="P63:P64"/>
    <mergeCell ref="P65:P66"/>
    <mergeCell ref="P67:P68"/>
    <mergeCell ref="Q23:Q24"/>
    <mergeCell ref="R23:R24"/>
    <mergeCell ref="Q43:Q44"/>
    <mergeCell ref="P51:P52"/>
    <mergeCell ref="P53:P54"/>
    <mergeCell ref="P55:P56"/>
    <mergeCell ref="P47:P48"/>
    <mergeCell ref="P49:P50"/>
    <mergeCell ref="P25:P26"/>
    <mergeCell ref="P27:P28"/>
    <mergeCell ref="T33:T34"/>
    <mergeCell ref="Q35:Q36"/>
    <mergeCell ref="Q41:Q42"/>
    <mergeCell ref="T25:T26"/>
    <mergeCell ref="Q27:Q28"/>
    <mergeCell ref="R27:R28"/>
    <mergeCell ref="T27:T28"/>
    <mergeCell ref="R35:R36"/>
    <mergeCell ref="T35:T36"/>
    <mergeCell ref="Q37:Q38"/>
    <mergeCell ref="Q13:Q14"/>
    <mergeCell ref="R13:R14"/>
    <mergeCell ref="Q15:Q16"/>
    <mergeCell ref="R15:R16"/>
    <mergeCell ref="Q33:Q34"/>
    <mergeCell ref="R33:R34"/>
    <mergeCell ref="Q19:Q20"/>
    <mergeCell ref="R19:R20"/>
    <mergeCell ref="Q21:Q22"/>
    <mergeCell ref="R21:R22"/>
    <mergeCell ref="T7:T8"/>
    <mergeCell ref="Q9:Q10"/>
    <mergeCell ref="R9:R10"/>
    <mergeCell ref="T9:T10"/>
    <mergeCell ref="Q11:Q12"/>
    <mergeCell ref="R11:R12"/>
    <mergeCell ref="T11:T12"/>
    <mergeCell ref="Q7:Q8"/>
    <mergeCell ref="R7:R8"/>
    <mergeCell ref="Q17:Q18"/>
    <mergeCell ref="R17:R18"/>
    <mergeCell ref="Q31:Q32"/>
    <mergeCell ref="R31:R32"/>
    <mergeCell ref="T31:T32"/>
    <mergeCell ref="Q29:Q30"/>
    <mergeCell ref="R29:R30"/>
    <mergeCell ref="T29:T30"/>
    <mergeCell ref="Q25:Q26"/>
    <mergeCell ref="R25:R26"/>
    <mergeCell ref="R43:R44"/>
    <mergeCell ref="T43:T44"/>
    <mergeCell ref="Q45:Q46"/>
    <mergeCell ref="R45:R46"/>
    <mergeCell ref="T45:T46"/>
    <mergeCell ref="R41:R42"/>
    <mergeCell ref="T41:T42"/>
    <mergeCell ref="S43:S44"/>
    <mergeCell ref="S45:S46"/>
    <mergeCell ref="R37:R38"/>
    <mergeCell ref="T37:T38"/>
    <mergeCell ref="Q39:Q40"/>
    <mergeCell ref="R39:R40"/>
    <mergeCell ref="T39:T40"/>
    <mergeCell ref="Q57:Q58"/>
    <mergeCell ref="R57:R58"/>
    <mergeCell ref="T57:T58"/>
    <mergeCell ref="Q47:Q48"/>
    <mergeCell ref="R47:R48"/>
    <mergeCell ref="T47:T48"/>
    <mergeCell ref="Q49:Q50"/>
    <mergeCell ref="R49:R50"/>
    <mergeCell ref="T49:T50"/>
    <mergeCell ref="Q51:Q52"/>
    <mergeCell ref="R51:R52"/>
    <mergeCell ref="T51:T52"/>
    <mergeCell ref="S47:S48"/>
    <mergeCell ref="S49:S50"/>
    <mergeCell ref="S51:S52"/>
    <mergeCell ref="T69:T70"/>
    <mergeCell ref="R65:R66"/>
    <mergeCell ref="T65:T66"/>
    <mergeCell ref="Q59:Q60"/>
    <mergeCell ref="R59:R60"/>
    <mergeCell ref="T59:T60"/>
    <mergeCell ref="Q65:Q66"/>
    <mergeCell ref="R61:R62"/>
    <mergeCell ref="S65:S66"/>
    <mergeCell ref="S67:S68"/>
    <mergeCell ref="R53:R54"/>
    <mergeCell ref="T53:T54"/>
    <mergeCell ref="Q67:Q68"/>
    <mergeCell ref="R67:R68"/>
    <mergeCell ref="T67:T68"/>
    <mergeCell ref="Q53:Q54"/>
    <mergeCell ref="Q55:Q56"/>
    <mergeCell ref="R55:R56"/>
    <mergeCell ref="T55:T56"/>
    <mergeCell ref="Q61:Q62"/>
    <mergeCell ref="T75:T76"/>
    <mergeCell ref="T61:T62"/>
    <mergeCell ref="Q63:Q64"/>
    <mergeCell ref="R63:R64"/>
    <mergeCell ref="T63:T64"/>
    <mergeCell ref="Q71:Q72"/>
    <mergeCell ref="R71:R72"/>
    <mergeCell ref="T71:T72"/>
    <mergeCell ref="Q69:Q70"/>
    <mergeCell ref="R69:R70"/>
    <mergeCell ref="U53:U54"/>
    <mergeCell ref="U55:U56"/>
    <mergeCell ref="R77:R78"/>
    <mergeCell ref="T77:T78"/>
    <mergeCell ref="Q77:Q78"/>
    <mergeCell ref="Q73:Q74"/>
    <mergeCell ref="R73:R74"/>
    <mergeCell ref="T73:T74"/>
    <mergeCell ref="Q75:Q76"/>
    <mergeCell ref="R75:R76"/>
    <mergeCell ref="U41:U42"/>
    <mergeCell ref="U43:U44"/>
    <mergeCell ref="U45:U46"/>
    <mergeCell ref="U47:U48"/>
    <mergeCell ref="U49:U50"/>
    <mergeCell ref="U51:U52"/>
    <mergeCell ref="U7:U8"/>
    <mergeCell ref="U9:U10"/>
    <mergeCell ref="U11:U12"/>
    <mergeCell ref="U13:U14"/>
    <mergeCell ref="U15:U16"/>
    <mergeCell ref="U17:U18"/>
    <mergeCell ref="U57:U58"/>
    <mergeCell ref="U37:U38"/>
    <mergeCell ref="U39:U40"/>
    <mergeCell ref="U77:U78"/>
    <mergeCell ref="U25:U26"/>
    <mergeCell ref="U27:U28"/>
    <mergeCell ref="U29:U30"/>
    <mergeCell ref="U31:U32"/>
    <mergeCell ref="U33:U34"/>
    <mergeCell ref="U35:U36"/>
    <mergeCell ref="U71:U72"/>
    <mergeCell ref="U73:U74"/>
    <mergeCell ref="U75:U76"/>
    <mergeCell ref="U59:U60"/>
    <mergeCell ref="U61:U62"/>
    <mergeCell ref="U63:U64"/>
    <mergeCell ref="U65:U66"/>
    <mergeCell ref="U67:U68"/>
    <mergeCell ref="U69:U70"/>
    <mergeCell ref="V7:V8"/>
    <mergeCell ref="W7:W8"/>
    <mergeCell ref="V11:V12"/>
    <mergeCell ref="W11:W12"/>
    <mergeCell ref="V13:V14"/>
    <mergeCell ref="W13:W14"/>
    <mergeCell ref="V53:V54"/>
    <mergeCell ref="W53:W54"/>
    <mergeCell ref="W37:W38"/>
    <mergeCell ref="V15:V16"/>
    <mergeCell ref="W15:W16"/>
    <mergeCell ref="V17:V18"/>
    <mergeCell ref="W17:W18"/>
    <mergeCell ref="V19:V20"/>
    <mergeCell ref="W19:W20"/>
    <mergeCell ref="V51:V52"/>
    <mergeCell ref="V25:V26"/>
    <mergeCell ref="W51:W52"/>
    <mergeCell ref="V49:V50"/>
    <mergeCell ref="W49:W50"/>
    <mergeCell ref="V35:V36"/>
    <mergeCell ref="W35:W36"/>
    <mergeCell ref="V29:V30"/>
    <mergeCell ref="W29:W30"/>
    <mergeCell ref="V31:V32"/>
    <mergeCell ref="W31:W32"/>
    <mergeCell ref="X7:X8"/>
    <mergeCell ref="Y7:Y8"/>
    <mergeCell ref="Z7:Z8"/>
    <mergeCell ref="AA7:AA8"/>
    <mergeCell ref="AB7:AB8"/>
    <mergeCell ref="AC7:AC8"/>
    <mergeCell ref="AE13:AE14"/>
    <mergeCell ref="AD7:AD8"/>
    <mergeCell ref="AE7:AE8"/>
    <mergeCell ref="V9:V10"/>
    <mergeCell ref="W9:W10"/>
    <mergeCell ref="AA9:AA10"/>
    <mergeCell ref="AB9:AB10"/>
    <mergeCell ref="AC9:AC10"/>
    <mergeCell ref="AD9:AD10"/>
    <mergeCell ref="AE9:AE10"/>
    <mergeCell ref="AD11:AD12"/>
    <mergeCell ref="AA11:AA12"/>
    <mergeCell ref="Y27:Y28"/>
    <mergeCell ref="Z29:Z30"/>
    <mergeCell ref="Y19:Y20"/>
    <mergeCell ref="AE11:AE12"/>
    <mergeCell ref="Y13:Y14"/>
    <mergeCell ref="Z13:Z14"/>
    <mergeCell ref="AA13:AA14"/>
    <mergeCell ref="AB13:AB14"/>
    <mergeCell ref="W45:W46"/>
    <mergeCell ref="X35:X36"/>
    <mergeCell ref="AA19:AA20"/>
    <mergeCell ref="AA21:AA22"/>
    <mergeCell ref="AB11:AB12"/>
    <mergeCell ref="AC11:AC12"/>
    <mergeCell ref="X13:X14"/>
    <mergeCell ref="X11:X12"/>
    <mergeCell ref="Y11:Y12"/>
    <mergeCell ref="Z11:Z12"/>
    <mergeCell ref="V33:V34"/>
    <mergeCell ref="W33:W34"/>
    <mergeCell ref="V37:V38"/>
    <mergeCell ref="V67:V68"/>
    <mergeCell ref="W67:W68"/>
    <mergeCell ref="V21:V22"/>
    <mergeCell ref="W21:W22"/>
    <mergeCell ref="V23:V24"/>
    <mergeCell ref="W23:W24"/>
    <mergeCell ref="V45:V46"/>
    <mergeCell ref="V69:V70"/>
    <mergeCell ref="W69:W70"/>
    <mergeCell ref="V39:V40"/>
    <mergeCell ref="W39:W40"/>
    <mergeCell ref="V41:V42"/>
    <mergeCell ref="W41:W42"/>
    <mergeCell ref="V43:V44"/>
    <mergeCell ref="W43:W44"/>
    <mergeCell ref="V47:V48"/>
    <mergeCell ref="W47:W48"/>
    <mergeCell ref="V73:V74"/>
    <mergeCell ref="W73:W74"/>
    <mergeCell ref="V55:V56"/>
    <mergeCell ref="W55:W56"/>
    <mergeCell ref="V57:V58"/>
    <mergeCell ref="W57:W58"/>
    <mergeCell ref="V59:V60"/>
    <mergeCell ref="W59:W60"/>
    <mergeCell ref="V65:V66"/>
    <mergeCell ref="W65:W66"/>
    <mergeCell ref="V75:V76"/>
    <mergeCell ref="W75:W76"/>
    <mergeCell ref="V77:V78"/>
    <mergeCell ref="W77:W78"/>
    <mergeCell ref="V61:V62"/>
    <mergeCell ref="W61:W62"/>
    <mergeCell ref="V63:V64"/>
    <mergeCell ref="W63:W64"/>
    <mergeCell ref="V71:V72"/>
    <mergeCell ref="W71:W72"/>
    <mergeCell ref="X15:X16"/>
    <mergeCell ref="Y15:Y16"/>
    <mergeCell ref="Z15:Z16"/>
    <mergeCell ref="X9:X10"/>
    <mergeCell ref="Z19:Z20"/>
    <mergeCell ref="X23:X24"/>
    <mergeCell ref="Y9:Y10"/>
    <mergeCell ref="Z9:Z10"/>
    <mergeCell ref="AE21:AE22"/>
    <mergeCell ref="X19:X20"/>
    <mergeCell ref="X27:X28"/>
    <mergeCell ref="X21:X22"/>
    <mergeCell ref="Y21:Y22"/>
    <mergeCell ref="Z21:Z22"/>
    <mergeCell ref="Z27:Z28"/>
    <mergeCell ref="X25:X26"/>
    <mergeCell ref="Y25:Y26"/>
    <mergeCell ref="Z25:Z26"/>
    <mergeCell ref="AC13:AC14"/>
    <mergeCell ref="AB15:AB16"/>
    <mergeCell ref="AC15:AC16"/>
    <mergeCell ref="AD15:AD16"/>
    <mergeCell ref="AB19:AB20"/>
    <mergeCell ref="AC19:AC20"/>
    <mergeCell ref="AB17:AB18"/>
    <mergeCell ref="AC17:AC18"/>
    <mergeCell ref="AD17:AD18"/>
    <mergeCell ref="AD13:AD14"/>
    <mergeCell ref="X29:X30"/>
    <mergeCell ref="Y29:Y30"/>
    <mergeCell ref="AA29:AA30"/>
    <mergeCell ref="Y23:Y24"/>
    <mergeCell ref="Z23:Z24"/>
    <mergeCell ref="AE15:AE16"/>
    <mergeCell ref="X17:X18"/>
    <mergeCell ref="Y17:Y18"/>
    <mergeCell ref="Z17:Z18"/>
    <mergeCell ref="AA17:AA18"/>
    <mergeCell ref="AE17:AE18"/>
    <mergeCell ref="AA15:AA16"/>
    <mergeCell ref="AB27:AB28"/>
    <mergeCell ref="AC27:AC28"/>
    <mergeCell ref="AD27:AD28"/>
    <mergeCell ref="AE27:AE28"/>
    <mergeCell ref="AD19:AD20"/>
    <mergeCell ref="AE19:AE20"/>
    <mergeCell ref="AE25:AE26"/>
    <mergeCell ref="AB21:AB22"/>
    <mergeCell ref="AE29:AE30"/>
    <mergeCell ref="AA23:AA24"/>
    <mergeCell ref="AB23:AB24"/>
    <mergeCell ref="AC23:AC24"/>
    <mergeCell ref="AD23:AD24"/>
    <mergeCell ref="AE23:AE24"/>
    <mergeCell ref="AA25:AA26"/>
    <mergeCell ref="AB25:AB26"/>
    <mergeCell ref="AC25:AC26"/>
    <mergeCell ref="AD25:AD26"/>
    <mergeCell ref="Z35:Z36"/>
    <mergeCell ref="AA35:AA36"/>
    <mergeCell ref="AB35:AB36"/>
    <mergeCell ref="AC35:AC36"/>
    <mergeCell ref="AD35:AD36"/>
    <mergeCell ref="AC21:AC22"/>
    <mergeCell ref="AB29:AB30"/>
    <mergeCell ref="AC29:AC30"/>
    <mergeCell ref="AD29:AD30"/>
    <mergeCell ref="AD21:AD22"/>
    <mergeCell ref="AE35:AE36"/>
    <mergeCell ref="AE31:AE32"/>
    <mergeCell ref="AD33:AD34"/>
    <mergeCell ref="AE33:AE34"/>
    <mergeCell ref="AA27:AA2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Y35:Y36"/>
    <mergeCell ref="X31:X32"/>
    <mergeCell ref="Y31:Y32"/>
    <mergeCell ref="Z31:Z32"/>
    <mergeCell ref="AA31:AA32"/>
    <mergeCell ref="AB31:AB32"/>
    <mergeCell ref="AC31:AC32"/>
    <mergeCell ref="AD31:AD32"/>
    <mergeCell ref="X33:X34"/>
    <mergeCell ref="Y33:Y34"/>
    <mergeCell ref="Z33:Z34"/>
    <mergeCell ref="AA33:AA34"/>
    <mergeCell ref="AB33:AB34"/>
    <mergeCell ref="AC33:AC3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X69:X70"/>
    <mergeCell ref="Y69:Y70"/>
    <mergeCell ref="Z69:Z70"/>
    <mergeCell ref="AA69:AA70"/>
    <mergeCell ref="AB69:AB70"/>
    <mergeCell ref="AC69:AC70"/>
    <mergeCell ref="AD69:AD70"/>
    <mergeCell ref="AE69:AE70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X75:X76"/>
    <mergeCell ref="Y75:Y76"/>
    <mergeCell ref="Z75:Z76"/>
    <mergeCell ref="AA75:AA76"/>
    <mergeCell ref="AB75:AB76"/>
    <mergeCell ref="AC75:AC76"/>
    <mergeCell ref="AD75:AD76"/>
    <mergeCell ref="AE75:AE76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X73:X74"/>
    <mergeCell ref="Y73:Y74"/>
    <mergeCell ref="Z73:Z74"/>
    <mergeCell ref="AA73:AA74"/>
    <mergeCell ref="AB73:AB74"/>
    <mergeCell ref="AC73:AC74"/>
    <mergeCell ref="AD73:AD74"/>
    <mergeCell ref="AE73:AE74"/>
    <mergeCell ref="AN11:AN12"/>
    <mergeCell ref="AO11:AO12"/>
    <mergeCell ref="AP11:AP12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P7:AP8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F7:AF8"/>
    <mergeCell ref="AG7:AG8"/>
    <mergeCell ref="AH7:AH8"/>
    <mergeCell ref="AF11:AF12"/>
    <mergeCell ref="AG11:AG12"/>
    <mergeCell ref="AH11:AH12"/>
    <mergeCell ref="AN15:AN16"/>
    <mergeCell ref="AO15:AO16"/>
    <mergeCell ref="AP15:AP16"/>
    <mergeCell ref="AF17:AF18"/>
    <mergeCell ref="AG17:AG18"/>
    <mergeCell ref="AH17:AH18"/>
    <mergeCell ref="AI17:AI18"/>
    <mergeCell ref="AJ17:AJ18"/>
    <mergeCell ref="AL17:AL18"/>
    <mergeCell ref="AM17:AM18"/>
    <mergeCell ref="AN17:AN18"/>
    <mergeCell ref="AO17:AO18"/>
    <mergeCell ref="AP17:AP18"/>
    <mergeCell ref="AN23:AN24"/>
    <mergeCell ref="AO23:AO24"/>
    <mergeCell ref="AP23:AP24"/>
    <mergeCell ref="AN21:AN22"/>
    <mergeCell ref="AO21:AO22"/>
    <mergeCell ref="AP21:AP22"/>
    <mergeCell ref="AF25:AF26"/>
    <mergeCell ref="AG25:AG26"/>
    <mergeCell ref="AH25:AH26"/>
    <mergeCell ref="AI25:AI26"/>
    <mergeCell ref="AJ25:AJ26"/>
    <mergeCell ref="AK25:AK26"/>
    <mergeCell ref="AM25:AM26"/>
    <mergeCell ref="AN25:AN26"/>
    <mergeCell ref="AO25:AO26"/>
    <mergeCell ref="AP25:AP26"/>
    <mergeCell ref="AN19:AN20"/>
    <mergeCell ref="AO19:AO20"/>
    <mergeCell ref="AP19:AP20"/>
    <mergeCell ref="AM21:AM22"/>
    <mergeCell ref="AG21:AG22"/>
    <mergeCell ref="AH21:AH22"/>
    <mergeCell ref="AI21:AI22"/>
    <mergeCell ref="AJ21:AJ22"/>
    <mergeCell ref="AK21:AK22"/>
    <mergeCell ref="AL25:AL26"/>
    <mergeCell ref="AL21:AL22"/>
    <mergeCell ref="AG23:AG24"/>
    <mergeCell ref="AJ23:AJ24"/>
    <mergeCell ref="AK23:AK24"/>
    <mergeCell ref="AF19:AF20"/>
    <mergeCell ref="AG19:AG20"/>
    <mergeCell ref="AH19:AH20"/>
    <mergeCell ref="AF23:AF24"/>
    <mergeCell ref="AI27:AI28"/>
    <mergeCell ref="AJ27:AJ28"/>
    <mergeCell ref="AF27:AF28"/>
    <mergeCell ref="AG27:AG28"/>
    <mergeCell ref="AH27:AH28"/>
    <mergeCell ref="AF21:AF22"/>
    <mergeCell ref="AK27:AK28"/>
    <mergeCell ref="AL27:AL28"/>
    <mergeCell ref="AM27:AM28"/>
    <mergeCell ref="AP27:AP28"/>
    <mergeCell ref="AF29:AF30"/>
    <mergeCell ref="AG29:AG30"/>
    <mergeCell ref="AH29:AH30"/>
    <mergeCell ref="AI29:AI30"/>
    <mergeCell ref="AJ29:AJ30"/>
    <mergeCell ref="AK29:AK30"/>
    <mergeCell ref="AL29:AL30"/>
    <mergeCell ref="AL37:AL38"/>
    <mergeCell ref="AM29:AM30"/>
    <mergeCell ref="AN29:AN30"/>
    <mergeCell ref="AO29:AO30"/>
    <mergeCell ref="AP29:AP30"/>
    <mergeCell ref="AO37:AO38"/>
    <mergeCell ref="AP37:AP38"/>
    <mergeCell ref="AN31:AN32"/>
    <mergeCell ref="AO31:AO32"/>
    <mergeCell ref="AN27:AN28"/>
    <mergeCell ref="AO27:AO28"/>
    <mergeCell ref="AF37:AF38"/>
    <mergeCell ref="AG37:AG38"/>
    <mergeCell ref="AH37:AH38"/>
    <mergeCell ref="AI37:AI38"/>
    <mergeCell ref="AJ37:AJ38"/>
    <mergeCell ref="AK37:AK38"/>
    <mergeCell ref="AM37:AM38"/>
    <mergeCell ref="AN37:AN38"/>
    <mergeCell ref="AP31:AP32"/>
    <mergeCell ref="AN35:AN36"/>
    <mergeCell ref="AO35:AO36"/>
    <mergeCell ref="AP35:AP36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I35:AI36"/>
    <mergeCell ref="AJ35:AJ36"/>
    <mergeCell ref="AK35:AK36"/>
    <mergeCell ref="AL35:AL36"/>
    <mergeCell ref="AN39:AN40"/>
    <mergeCell ref="AO39:AO40"/>
    <mergeCell ref="AP39:AP40"/>
    <mergeCell ref="AF41:AF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N47:AN48"/>
    <mergeCell ref="AO47:AO48"/>
    <mergeCell ref="AP47:AP48"/>
    <mergeCell ref="AN45:AN46"/>
    <mergeCell ref="AO45:AO46"/>
    <mergeCell ref="AP45:AP46"/>
    <mergeCell ref="AF49:AF50"/>
    <mergeCell ref="AG49:AG50"/>
    <mergeCell ref="AH49:AH50"/>
    <mergeCell ref="AI49:AI50"/>
    <mergeCell ref="AJ49:AJ50"/>
    <mergeCell ref="AK49:AK50"/>
    <mergeCell ref="AL49:AL50"/>
    <mergeCell ref="AM49:AM50"/>
    <mergeCell ref="AN49:AN50"/>
    <mergeCell ref="AO49:AO50"/>
    <mergeCell ref="AP49:AP50"/>
    <mergeCell ref="AN43:AN44"/>
    <mergeCell ref="AO43:AO44"/>
    <mergeCell ref="AP43:AP44"/>
    <mergeCell ref="AL45:AL46"/>
    <mergeCell ref="AM45:AM46"/>
    <mergeCell ref="AF45:AF46"/>
    <mergeCell ref="AG45:AG46"/>
    <mergeCell ref="AH45:AH46"/>
    <mergeCell ref="AI45:AI46"/>
    <mergeCell ref="AJ45:AJ46"/>
    <mergeCell ref="AK45:AK46"/>
    <mergeCell ref="AF47:AF48"/>
    <mergeCell ref="AN51:AN52"/>
    <mergeCell ref="AO51:AO52"/>
    <mergeCell ref="AP51:AP52"/>
    <mergeCell ref="AF53:AF54"/>
    <mergeCell ref="AG53:AG54"/>
    <mergeCell ref="AH53:AH54"/>
    <mergeCell ref="AI53:AI54"/>
    <mergeCell ref="AJ53:AJ54"/>
    <mergeCell ref="AK53:AK54"/>
    <mergeCell ref="AL53:AL54"/>
    <mergeCell ref="AM53:AM54"/>
    <mergeCell ref="AN53:AN54"/>
    <mergeCell ref="AO53:AO54"/>
    <mergeCell ref="AP53:AP54"/>
    <mergeCell ref="AF51:AF52"/>
    <mergeCell ref="AG51:AG52"/>
    <mergeCell ref="AH51:AH52"/>
    <mergeCell ref="AM51:AM52"/>
    <mergeCell ref="AK51:AK52"/>
    <mergeCell ref="AF61:AF62"/>
    <mergeCell ref="AG61:AG62"/>
    <mergeCell ref="AH61:AH62"/>
    <mergeCell ref="AI61:AI62"/>
    <mergeCell ref="AJ61:AJ62"/>
    <mergeCell ref="AK61:AK62"/>
    <mergeCell ref="AN55:AN56"/>
    <mergeCell ref="AO55:AO56"/>
    <mergeCell ref="AP55:AP56"/>
    <mergeCell ref="AN59:AN60"/>
    <mergeCell ref="AO59:AO60"/>
    <mergeCell ref="AP59:AP60"/>
    <mergeCell ref="AO57:AO58"/>
    <mergeCell ref="AP57:AP58"/>
    <mergeCell ref="AI57:AI58"/>
    <mergeCell ref="AJ57:AJ58"/>
    <mergeCell ref="AK57:AK58"/>
    <mergeCell ref="AN61:AN62"/>
    <mergeCell ref="AO61:AO62"/>
    <mergeCell ref="AP61:AP62"/>
    <mergeCell ref="AL61:AL62"/>
    <mergeCell ref="AM59:AM60"/>
    <mergeCell ref="AM57:AM58"/>
    <mergeCell ref="AN57:AN58"/>
    <mergeCell ref="AF55:AF56"/>
    <mergeCell ref="AG55:AG56"/>
    <mergeCell ref="AH55:AH56"/>
    <mergeCell ref="AF57:AF58"/>
    <mergeCell ref="AG57:AG58"/>
    <mergeCell ref="AH57:AH58"/>
    <mergeCell ref="AF59:AF60"/>
    <mergeCell ref="AN63:AN64"/>
    <mergeCell ref="AO63:AO64"/>
    <mergeCell ref="AP63:AP64"/>
    <mergeCell ref="AF65:AF66"/>
    <mergeCell ref="AG65:AG66"/>
    <mergeCell ref="AH65:AH66"/>
    <mergeCell ref="AI65:AI66"/>
    <mergeCell ref="AJ65:AJ66"/>
    <mergeCell ref="AK65:AK66"/>
    <mergeCell ref="AL65:AL66"/>
    <mergeCell ref="AM65:AM66"/>
    <mergeCell ref="AN65:AN66"/>
    <mergeCell ref="AO65:AO66"/>
    <mergeCell ref="AP65:AP66"/>
    <mergeCell ref="AN71:AN72"/>
    <mergeCell ref="AO71:AO72"/>
    <mergeCell ref="AP71:AP72"/>
    <mergeCell ref="AL67:AL68"/>
    <mergeCell ref="AM67:AM68"/>
    <mergeCell ref="AF63:AF64"/>
    <mergeCell ref="AG63:AG64"/>
    <mergeCell ref="AH63:AH64"/>
    <mergeCell ref="AI67:AI68"/>
    <mergeCell ref="AJ67:AJ68"/>
    <mergeCell ref="AK67:AK68"/>
    <mergeCell ref="AN67:AN68"/>
    <mergeCell ref="AO67:AO68"/>
    <mergeCell ref="AP67:AP68"/>
    <mergeCell ref="AL69:AL70"/>
    <mergeCell ref="AM69:AM70"/>
    <mergeCell ref="AL71:AL72"/>
    <mergeCell ref="AM71:AM72"/>
    <mergeCell ref="AN73:AN74"/>
    <mergeCell ref="AI73:AI74"/>
    <mergeCell ref="AJ73:AJ74"/>
    <mergeCell ref="AK73:AK74"/>
    <mergeCell ref="AO73:AO74"/>
    <mergeCell ref="AP73:AP74"/>
    <mergeCell ref="AH69:AH70"/>
    <mergeCell ref="AI69:AI70"/>
    <mergeCell ref="AJ69:AJ70"/>
    <mergeCell ref="AK69:AK70"/>
    <mergeCell ref="AL73:AL74"/>
    <mergeCell ref="AM73:AM74"/>
    <mergeCell ref="AH71:AH72"/>
    <mergeCell ref="AI71:AI72"/>
    <mergeCell ref="AJ71:AJ72"/>
    <mergeCell ref="AK71:AK72"/>
    <mergeCell ref="AF77:AF78"/>
    <mergeCell ref="AM75:AM76"/>
    <mergeCell ref="AN69:AN70"/>
    <mergeCell ref="AO69:AO70"/>
    <mergeCell ref="AP69:AP70"/>
    <mergeCell ref="AF67:AF68"/>
    <mergeCell ref="AG67:AG68"/>
    <mergeCell ref="AH67:AH68"/>
    <mergeCell ref="AF69:AF70"/>
    <mergeCell ref="AG69:AG70"/>
    <mergeCell ref="AF71:AF72"/>
    <mergeCell ref="AI75:AI76"/>
    <mergeCell ref="AJ75:AJ76"/>
    <mergeCell ref="AK75:AK76"/>
    <mergeCell ref="AL75:AL76"/>
    <mergeCell ref="AF73:AF74"/>
    <mergeCell ref="AG73:AG74"/>
    <mergeCell ref="AH73:AH74"/>
    <mergeCell ref="AG71:AG72"/>
    <mergeCell ref="AH77:AH78"/>
    <mergeCell ref="AI77:AI78"/>
    <mergeCell ref="AJ77:AJ78"/>
    <mergeCell ref="AK77:AK78"/>
    <mergeCell ref="AM77:AM78"/>
    <mergeCell ref="AL77:AL78"/>
    <mergeCell ref="AN77:AN78"/>
    <mergeCell ref="AO77:AO78"/>
    <mergeCell ref="AP77:AP78"/>
    <mergeCell ref="AF75:AF76"/>
    <mergeCell ref="AG75:AG76"/>
    <mergeCell ref="AH75:AH76"/>
    <mergeCell ref="AN75:AN76"/>
    <mergeCell ref="AO75:AO76"/>
    <mergeCell ref="AP75:AP76"/>
    <mergeCell ref="AG77:AG78"/>
  </mergeCells>
  <conditionalFormatting sqref="V79">
    <cfRule type="cellIs" priority="1" dxfId="3" operator="greaterThan" stopIfTrue="1">
      <formula>0</formula>
    </cfRule>
    <cfRule type="cellIs" priority="2" dxfId="4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086614173228347" right="0.3937007874015748" top="0.3937007874015748" bottom="0.3937007874015748" header="0.5118110236220472" footer="0.1968503937007874"/>
  <pageSetup fitToHeight="0" fitToWidth="1" horizontalDpi="300" verticalDpi="300" orientation="landscape" paperSize="9" scale="72" r:id="rId2"/>
  <headerFooter alignWithMargins="0">
    <oddFooter>&amp;CPage &amp;P of &amp;N</oddFooter>
  </headerFooter>
  <rowBreaks count="2" manualBreakCount="2">
    <brk id="30" max="28" man="1"/>
    <brk id="60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22"/>
  <sheetViews>
    <sheetView zoomScalePageLayoutView="0" workbookViewId="0" topLeftCell="A1">
      <selection activeCell="L19" sqref="L19"/>
    </sheetView>
  </sheetViews>
  <sheetFormatPr defaultColWidth="9.140625" defaultRowHeight="15"/>
  <cols>
    <col min="3" max="8" width="9.140625" style="0" customWidth="1"/>
  </cols>
  <sheetData>
    <row r="3" spans="3:11" ht="15">
      <c r="C3" s="32"/>
      <c r="D3" s="33" t="s">
        <v>38</v>
      </c>
      <c r="E3" s="33" t="s">
        <v>39</v>
      </c>
      <c r="F3" s="33" t="s">
        <v>36</v>
      </c>
      <c r="G3" s="33" t="s">
        <v>35</v>
      </c>
      <c r="H3" s="33" t="s">
        <v>37</v>
      </c>
      <c r="I3" s="30"/>
      <c r="J3" s="30"/>
      <c r="K3" s="30"/>
    </row>
    <row r="4" spans="3:8" ht="15">
      <c r="C4" s="32">
        <v>0.8</v>
      </c>
      <c r="D4" s="34">
        <v>370</v>
      </c>
      <c r="E4" s="34">
        <v>550</v>
      </c>
      <c r="F4" s="33"/>
      <c r="G4" s="33"/>
      <c r="H4" s="33"/>
    </row>
    <row r="5" spans="3:10" ht="15">
      <c r="C5" s="32">
        <v>0.9</v>
      </c>
      <c r="D5" s="34">
        <v>370</v>
      </c>
      <c r="E5" s="34">
        <v>550</v>
      </c>
      <c r="F5" s="33">
        <v>90</v>
      </c>
      <c r="G5" s="33">
        <v>90</v>
      </c>
      <c r="H5" s="33">
        <v>218</v>
      </c>
      <c r="I5" s="35"/>
      <c r="J5" s="36"/>
    </row>
    <row r="6" spans="3:10" ht="15">
      <c r="C6" s="32">
        <v>1</v>
      </c>
      <c r="D6" s="34">
        <v>370</v>
      </c>
      <c r="E6" s="34">
        <v>550</v>
      </c>
      <c r="F6" s="33">
        <v>60</v>
      </c>
      <c r="G6" s="33">
        <v>90</v>
      </c>
      <c r="H6" s="33">
        <v>218</v>
      </c>
      <c r="I6" s="35"/>
      <c r="J6" s="36"/>
    </row>
    <row r="7" spans="3:10" ht="15">
      <c r="C7" s="32">
        <v>1.1</v>
      </c>
      <c r="D7" s="34">
        <v>370</v>
      </c>
      <c r="E7" s="34">
        <v>550</v>
      </c>
      <c r="F7" s="33"/>
      <c r="G7" s="33"/>
      <c r="H7" s="33">
        <v>218</v>
      </c>
      <c r="J7" s="36"/>
    </row>
    <row r="8" spans="3:10" ht="15">
      <c r="C8" s="32">
        <v>1.2</v>
      </c>
      <c r="D8" s="34">
        <v>370</v>
      </c>
      <c r="E8" s="34">
        <v>550</v>
      </c>
      <c r="F8" s="33"/>
      <c r="G8" s="33"/>
      <c r="H8" s="33">
        <v>218</v>
      </c>
      <c r="J8" s="36"/>
    </row>
    <row r="9" spans="3:10" ht="15">
      <c r="C9" s="32">
        <v>1.3</v>
      </c>
      <c r="D9" s="34">
        <v>370</v>
      </c>
      <c r="E9" s="34">
        <v>550</v>
      </c>
      <c r="F9" s="33">
        <v>60</v>
      </c>
      <c r="G9" s="33">
        <v>60</v>
      </c>
      <c r="H9" s="33">
        <v>218</v>
      </c>
      <c r="J9" s="36"/>
    </row>
    <row r="10" spans="3:10" ht="15">
      <c r="C10" s="32">
        <v>1.5</v>
      </c>
      <c r="D10" s="34">
        <v>370</v>
      </c>
      <c r="E10" s="34">
        <v>550</v>
      </c>
      <c r="F10" s="33">
        <v>60</v>
      </c>
      <c r="G10" s="33">
        <v>60</v>
      </c>
      <c r="H10" s="33">
        <v>218</v>
      </c>
      <c r="I10" s="35"/>
      <c r="J10" s="36"/>
    </row>
    <row r="11" spans="3:10" ht="15">
      <c r="C11" s="32">
        <v>1.8</v>
      </c>
      <c r="D11" s="34">
        <v>370</v>
      </c>
      <c r="E11" s="34">
        <v>550</v>
      </c>
      <c r="F11" s="33"/>
      <c r="G11" s="33"/>
      <c r="H11" s="33"/>
      <c r="J11" s="36"/>
    </row>
    <row r="12" spans="3:10" ht="15">
      <c r="C12" s="32">
        <v>2</v>
      </c>
      <c r="D12" s="34">
        <v>370</v>
      </c>
      <c r="E12" s="34">
        <v>550</v>
      </c>
      <c r="F12" s="33">
        <v>54</v>
      </c>
      <c r="G12" s="33">
        <v>48</v>
      </c>
      <c r="H12" s="33">
        <v>54</v>
      </c>
      <c r="I12" s="35"/>
      <c r="J12" s="36"/>
    </row>
    <row r="13" spans="3:10" ht="15">
      <c r="C13" s="32">
        <v>2.1</v>
      </c>
      <c r="D13" s="34">
        <v>370</v>
      </c>
      <c r="E13" s="34">
        <v>550</v>
      </c>
      <c r="F13" s="33"/>
      <c r="G13" s="33"/>
      <c r="H13" s="33"/>
      <c r="J13" s="36"/>
    </row>
    <row r="14" spans="3:10" ht="15">
      <c r="C14" s="32">
        <v>2.5</v>
      </c>
      <c r="D14" s="34">
        <v>370</v>
      </c>
      <c r="E14" s="34">
        <v>550</v>
      </c>
      <c r="F14" s="33">
        <v>60</v>
      </c>
      <c r="G14" s="33">
        <v>54</v>
      </c>
      <c r="H14" s="33">
        <v>60</v>
      </c>
      <c r="I14" s="35"/>
      <c r="J14" s="36"/>
    </row>
    <row r="15" spans="3:10" ht="15">
      <c r="C15" s="37">
        <v>3</v>
      </c>
      <c r="D15" s="38">
        <v>654</v>
      </c>
      <c r="E15" s="38">
        <v>900</v>
      </c>
      <c r="F15" s="38">
        <v>54</v>
      </c>
      <c r="G15" s="38">
        <v>54</v>
      </c>
      <c r="H15" s="38">
        <v>54</v>
      </c>
      <c r="I15" s="35"/>
      <c r="J15" s="36"/>
    </row>
    <row r="16" spans="3:9" ht="15">
      <c r="C16" s="37">
        <v>3.5</v>
      </c>
      <c r="D16" s="38">
        <v>696</v>
      </c>
      <c r="E16" s="38">
        <v>1030</v>
      </c>
      <c r="F16" s="38">
        <v>51</v>
      </c>
      <c r="G16" s="38">
        <v>49</v>
      </c>
      <c r="H16" s="38">
        <v>54</v>
      </c>
      <c r="I16" s="35"/>
    </row>
    <row r="17" spans="3:9" ht="15">
      <c r="C17" s="37">
        <v>4</v>
      </c>
      <c r="D17" s="38">
        <v>909</v>
      </c>
      <c r="E17" s="38">
        <v>1333</v>
      </c>
      <c r="F17" s="38">
        <v>54</v>
      </c>
      <c r="G17" s="38">
        <v>54</v>
      </c>
      <c r="H17" s="38">
        <v>54</v>
      </c>
      <c r="I17" s="35"/>
    </row>
    <row r="18" spans="3:9" ht="15">
      <c r="C18" s="37">
        <v>4.5</v>
      </c>
      <c r="D18" s="38"/>
      <c r="E18" s="38">
        <v>2015</v>
      </c>
      <c r="F18" s="38">
        <v>90</v>
      </c>
      <c r="G18" s="38">
        <v>54</v>
      </c>
      <c r="H18" s="38">
        <v>60</v>
      </c>
      <c r="I18" s="35"/>
    </row>
    <row r="19" spans="3:9" ht="15">
      <c r="C19" s="37">
        <v>5</v>
      </c>
      <c r="D19" s="38">
        <v>1730</v>
      </c>
      <c r="E19" s="38">
        <v>1969</v>
      </c>
      <c r="F19" s="38">
        <v>75</v>
      </c>
      <c r="G19" s="38">
        <v>54</v>
      </c>
      <c r="H19" s="38">
        <v>54</v>
      </c>
      <c r="I19" s="35"/>
    </row>
    <row r="20" spans="3:8" ht="15">
      <c r="C20" s="37">
        <v>5.5</v>
      </c>
      <c r="D20" s="38"/>
      <c r="E20" s="38">
        <v>3030</v>
      </c>
      <c r="F20" s="38">
        <v>75</v>
      </c>
      <c r="G20" s="38">
        <v>90</v>
      </c>
      <c r="H20" s="38">
        <v>75</v>
      </c>
    </row>
    <row r="21" spans="3:9" ht="15">
      <c r="C21" s="37">
        <v>6</v>
      </c>
      <c r="D21" s="38"/>
      <c r="E21" s="38">
        <v>3090</v>
      </c>
      <c r="F21" s="38">
        <v>75</v>
      </c>
      <c r="G21" s="38">
        <v>90</v>
      </c>
      <c r="H21" s="38">
        <v>75</v>
      </c>
      <c r="I21" s="35"/>
    </row>
    <row r="22" spans="3:8" ht="15">
      <c r="C22" s="37">
        <v>6.5</v>
      </c>
      <c r="D22" s="38">
        <v>3727</v>
      </c>
      <c r="E22" s="38">
        <v>4696</v>
      </c>
      <c r="F22" s="38">
        <v>75</v>
      </c>
      <c r="G22" s="38">
        <v>90</v>
      </c>
      <c r="H22" s="38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2021-10-09T07:34:21Z</dcterms:modified>
  <cp:category/>
  <cp:version/>
  <cp:contentType/>
  <cp:contentStatus/>
</cp:coreProperties>
</file>